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5E7EF2EA-37A5-43BF-AAF4-0CD914B7B2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9" i="1" l="1"/>
  <c r="U49" i="1"/>
  <c r="V48" i="1"/>
  <c r="U48" i="1"/>
  <c r="V47" i="1"/>
  <c r="U47" i="1"/>
  <c r="V46" i="1"/>
  <c r="U46" i="1"/>
  <c r="V45" i="1"/>
  <c r="U45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<sst xmlns="http://schemas.openxmlformats.org/spreadsheetml/2006/main" count="644" uniqueCount="338">
  <si>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</si>
  <si>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</si>
  <si>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</si>
  <si>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</si>
  <si>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</si>
  <si>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</si>
  <si>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</si>
  <si>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</si>
  <si>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</si>
  <si>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</si>
  <si>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</si>
  <si>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</si>
  <si>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</si>
  <si>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</si>
  <si>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</si>
  <si>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</si>
  <si>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</si>
  <si>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</si>
  <si>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</si>
  <si>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</si>
  <si>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</si>
  <si>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</si>
  <si>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</si>
  <si>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</si>
  <si>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</si>
  <si>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</si>
  <si>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</si>
  <si>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</si>
  <si>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</si>
  <si>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</si>
  <si>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Переплет 7БЦ</t>
  </si>
  <si>
    <t>НИЦ ИНФРА-М</t>
  </si>
  <si>
    <t>Высшее образование</t>
  </si>
  <si>
    <t>ПРИКЛАДНЫЕ НАУКИ. ТЕХНИКА. МЕДИЦИНА</t>
  </si>
  <si>
    <t>Медицина. Фармакология</t>
  </si>
  <si>
    <t>Учебное пособие</t>
  </si>
  <si>
    <t>Профессиональное образование</t>
  </si>
  <si>
    <t>Крымский федеральный университет им. В.И. Вернадского</t>
  </si>
  <si>
    <t>Обложка. КБС</t>
  </si>
  <si>
    <t>Практическое руководство</t>
  </si>
  <si>
    <t>Дополнительное образование / Дополнительное профессиональное образование / ДПО - повышение квалификации</t>
  </si>
  <si>
    <t>ИЦ РИОР</t>
  </si>
  <si>
    <t>Научная мысль</t>
  </si>
  <si>
    <t>Монография</t>
  </si>
  <si>
    <t>Дополнительное образование / Дополнительное профессиональное образование</t>
  </si>
  <si>
    <t>31.05.01</t>
  </si>
  <si>
    <t>Алтайский государственный медицинский университет</t>
  </si>
  <si>
    <t>Профессиональное образование / ВО - Бакалавриат</t>
  </si>
  <si>
    <t>Учебник</t>
  </si>
  <si>
    <t>Переплет 7БЦ/Без шитья</t>
  </si>
  <si>
    <t>Среднее профессиональное образование</t>
  </si>
  <si>
    <t>Профессиональное образование / Среднее профессиональное образование</t>
  </si>
  <si>
    <t>31.02.01</t>
  </si>
  <si>
    <t>Профессиональное образование / ВО - Специалитет</t>
  </si>
  <si>
    <t>220400.10.01</t>
  </si>
  <si>
    <t>Анатомия человека: Уч.пос. / И.М.Прищепа - Мн.:Нов.зн.,НИЦ ИНФРА-М,2023 - 459с.(ВО:Бакалавр.)(п)</t>
  </si>
  <si>
    <t>АНАТОМИЯ ЧЕЛОВЕКА</t>
  </si>
  <si>
    <t>Прищепа И. М.</t>
  </si>
  <si>
    <t>Новое знание</t>
  </si>
  <si>
    <t>Высшее образование: Бакалавриат</t>
  </si>
  <si>
    <t>978-985-475-579-3</t>
  </si>
  <si>
    <t>49.02.01, 44.03.05, 34.03.01, 52.03.01, 49.03.01, 49.03.02</t>
  </si>
  <si>
    <t>Допущено Министерством образования Республики Беларусь в качестве учебного пособия для студентов учреждений высшего образования по биологическим специальностям</t>
  </si>
  <si>
    <t>Витебский государственный университет им. П.М. Машерова</t>
  </si>
  <si>
    <t>Самарский государственный медицинский университет</t>
  </si>
  <si>
    <t>Высшее образование: Специалитет</t>
  </si>
  <si>
    <t>Вузовский учебник</t>
  </si>
  <si>
    <t>ДА</t>
  </si>
  <si>
    <t>445850.12.01</t>
  </si>
  <si>
    <t>Возрастная анатомия и физиология: Уч пос. / Н.Ф. Лысова - М.: НИЦ ИНФРА-М, 2024. - 352 с. (ВО) (п)</t>
  </si>
  <si>
    <t>ВОЗРАСТНАЯ АНАТОМИЯ И ФИЗИОЛОГИЯ</t>
  </si>
  <si>
    <t>Лысова Н.Ф., Айзман Р.И.</t>
  </si>
  <si>
    <t>978-5-16-008972-0</t>
  </si>
  <si>
    <t>44.05.01, 44.03.01, 44.03.05, 44.03.04, 44.03.02, 44.03.03</t>
  </si>
  <si>
    <t>Рекомендовано УМО по образованию в области подготовки педагогических кадров в качестве учебного пособия для студентов высших учебных заведений, обучающихся по направлению 44.03.01 «Педагогическое образование» (квалификация (степень) «бакалавр»)</t>
  </si>
  <si>
    <t>Новосибирский государственный педагогический университет</t>
  </si>
  <si>
    <t>682847.05.01</t>
  </si>
  <si>
    <t>Возрастная анатомия и физиология: Уч.пос. / Н.Ф.Лысова - М.:НИЦ ИНФРА-М,2024 - 352 с.-(СПО)(П)</t>
  </si>
  <si>
    <t>978-5-16-013902-9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</si>
  <si>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44.02.01 «Дошкольное образование», 44.02.02 «Преподавание в начальных классах», 44.02.03 «Педагогика дополнительного образования», 44.02.04 «Специальное дошкольное образование», 44.02.05 «Коррекционная педагогика в начальном образовании», 44.02.06 «Профессиональное обучение (по отраслям)»</t>
  </si>
  <si>
    <t>431700.08.01</t>
  </si>
  <si>
    <t>Возрастная физиология и психофизиология: Уч. пос. / Р.И. Айзман - М.: ИНФРА-М, 2023. - 352 с. (ВО)(п)</t>
  </si>
  <si>
    <t>ВОЗРАСТНАЯ ФИЗИОЛОГИЯ И ПСИХОФИЗИОЛОГИЯ</t>
  </si>
  <si>
    <t>Айзман Р.И., Лысова Н.Ф.</t>
  </si>
  <si>
    <t>978-5-16-006423-9</t>
  </si>
  <si>
    <t>04.03.02, 06.03.01, 44.03.05, 34.03.01, 44.03.04, 49.03.01</t>
  </si>
  <si>
    <t>Рекомендовано УМО по образованию в области подготовки педагогических кадров в качестве учебного пособия для студентов высших учебных заведений, обучающихся по направлению 44.03.01 (050100.62) «Педагогическое образование»</t>
  </si>
  <si>
    <t>682849.04.01</t>
  </si>
  <si>
    <t>Возрастная физиология и психофизиология: Уч.пос. / Р.И.Айзман-М.:НИЦ ИНФРА-М,2023.-352 с.(СПО)(п)</t>
  </si>
  <si>
    <t>978-5-16-013904-3</t>
  </si>
  <si>
    <t>44.02.01, 44.02.02, 44.02.03, 44.02.04, 44.02.05, 44.02.06, 34.02.01</t>
  </si>
  <si>
    <t>Рекомендовано Учебно-методическим советом СПО в качестве учебного пособия для учебных заведений, реализующих программу среднего профессионального образования по специальностям 44.02.03 «Преподавание в начальных классах», 44.02.03 «Педагогика дополнительного образования», 44.02.01 «Дошкольное образование»</t>
  </si>
  <si>
    <t>713886.03.01</t>
  </si>
  <si>
    <t>Восстановительная  терапия церебральных нарушений.../ И.В. Кунцевская — Москва : ИНФРА-М, 2023.-160с.(О)</t>
  </si>
  <si>
    <t>ВОССТАНОВИТЕЛЬНАЯ  ТЕРАПИЯ ЦЕРЕБРАЛЬНЫХ НАРУШЕНИЙ У БОЛЬНЫХ ХРОНИЧЕСКОЙ ОБСТРУКТИВНОЙ БОЛЕЗНЬЮ ЛЕГКИХ НА ЭТАПЕ САНАТОРНО-КУРОРТНОЙ РЕАБИЛИТАЦИИ</t>
  </si>
  <si>
    <t>Кунцевская И.В., Кушнир Г.М., Бобрик Ю.В.</t>
  </si>
  <si>
    <t>978-5-16-015678-1</t>
  </si>
  <si>
    <t>31.05.01, 31.08.49</t>
  </si>
  <si>
    <t>Крымский федеральный университет им. В.И. Вернадского, структурное подразделение Медицинская академия имени С.И. Георгиевского</t>
  </si>
  <si>
    <t>Высшее образование: Специалитет (АГМУ)</t>
  </si>
  <si>
    <t>Форум</t>
  </si>
  <si>
    <t>729932.02.01</t>
  </si>
  <si>
    <t>Грязелечение в Республике Крым: Моногр. / Т.Ф.Голубова-М.:НИЦ ИНФРА-М,2024.-315 с.(Науч.мысль)(О)</t>
  </si>
  <si>
    <t>ГРЯЗЕЛЕЧЕНИЕ В РЕСПУБЛИКЕ КРЫМ</t>
  </si>
  <si>
    <t>Голубова Т.Ф., Любчик В.Н.</t>
  </si>
  <si>
    <t>978-5-16-016025-2</t>
  </si>
  <si>
    <t>31.05.01, 31.05.02, 31.06.01</t>
  </si>
  <si>
    <t>Национальный медицинский исследовательский центр реабилитации и курортологии</t>
  </si>
  <si>
    <t>420400.10.01</t>
  </si>
  <si>
    <t>Депрессии и резистентность: Практ. рук. / Ю.В.Быков - М.:ИЦ РИОР, НИЦ ИНФРА-М,2023 - 370 с.(О)</t>
  </si>
  <si>
    <t>ДЕПРЕССИИ И РЕЗИСТЕНТНОСТЬ</t>
  </si>
  <si>
    <t>Быков Ю.В., Беккер Р.А., Резников М.К.</t>
  </si>
  <si>
    <t>Наука и практика</t>
  </si>
  <si>
    <t>978-5-369-01096-9</t>
  </si>
  <si>
    <t>37.03.01, 37.04.01, 31.05.01</t>
  </si>
  <si>
    <t>Ставропольский государственный медицинский университет Министерства здравоохранения Российской Федерации</t>
  </si>
  <si>
    <t>236100.10.01</t>
  </si>
  <si>
    <t>Доврачебная мед. помощь при неот.сост. у детей: Уч.пос. / Д.И.Зелинская -М.:НИЦ ИНФРА-М,2023-74с.(О)</t>
  </si>
  <si>
    <t>ДОВРАЧЕБНАЯ МЕДИЦИНСКАЯ ПОМОЩЬ ПРИ НЕОТЛОЖНЫХ СОСТОЯНИЯХ У ДЕТЕЙ</t>
  </si>
  <si>
    <t>Зелинская Д.И., Терлецкая Р.Н.</t>
  </si>
  <si>
    <t>Дополнительное образование медсестер</t>
  </si>
  <si>
    <t>978-5-16-009153-2</t>
  </si>
  <si>
    <t>34.01.01, 31.02.01, 34.02.01, 34.02.02, 31.05.02, 34.03.01</t>
  </si>
  <si>
    <t>Рекомендовано в качестве учебного пособия для студентов высших учебных заведений, обучающихся по направлению подготовки 34.03.01 «Сестринское дело» (квалификация (степень) «академическая медицинская сестра»)</t>
  </si>
  <si>
    <t>Российская медицинская академия непрерывного профессионального образования</t>
  </si>
  <si>
    <t>682859.06.01</t>
  </si>
  <si>
    <t>Доврачебная мед. помощь при неотложных сост. у детей: Уч.пос. / Д.И.Зелинская-М.:НИЦ ИНФРА-М,2024.-74с(О)</t>
  </si>
  <si>
    <t>978-5-16-013912-8</t>
  </si>
  <si>
    <t>34.02.01</t>
  </si>
  <si>
    <t>Рекомендовано в качестве учебного пособия для студентов средних профессиональных учебных заведений, обучающихся по специальности 34.02.01 «Сестринское дело»</t>
  </si>
  <si>
    <t>Новосибирский государственный медицинский университет</t>
  </si>
  <si>
    <t>728770.06.01</t>
  </si>
  <si>
    <t>Здоровый человек и его окружение: Уч. / С.Р.Волков - М.:НИЦ ИНФРА-М,2021 - 641 с.-(СПО)(П)</t>
  </si>
  <si>
    <t>ЗДОРОВЫЙ ЧЕЛОВЕК И ЕГО ОКРУЖЕНИЕ</t>
  </si>
  <si>
    <t>Волков С.Р., Волкова М.М.</t>
  </si>
  <si>
    <t>978-5-16-016062-7</t>
  </si>
  <si>
    <t>31.02.01, 34.02.01, 34.02.02, 34.03.01</t>
  </si>
  <si>
    <t>Рекомендовано ГОУ ВПО «Первый Московский государственный медицинский университет имени И.М. Сеченова» в качестве учебника для студентов учреждений среднего профессионального образования, обучающихся по специальностям «Лечебное дело» и «Сестринское дело»</t>
  </si>
  <si>
    <t>Московский областной медицинский колледж № 1</t>
  </si>
  <si>
    <t>420050.09.01</t>
  </si>
  <si>
    <t>Инфаркт миокарда у женщин: Моногр. / А.Д.Куимов - М.: НИЦ ИНФРА-М, 2023 - 126 с.(Науч. мысль) (о)</t>
  </si>
  <si>
    <t>ИНФАРКТ МИОКАРДА У ЖЕНЩИН</t>
  </si>
  <si>
    <t>Куимов А. Д.</t>
  </si>
  <si>
    <t>978-5-16-006540-3</t>
  </si>
  <si>
    <t>31.05.01, 31.06.01, 31.07.01, 31.08.36</t>
  </si>
  <si>
    <t>274500.07.01</t>
  </si>
  <si>
    <t>Инфекционные  и  паразитарные  заболевания у детей: Уч. пос. / Д.И.Зелинская - М.: ИНФРА-М, 2023 - 352с.(П)</t>
  </si>
  <si>
    <t>ИНФЕКЦИОННЫЕ  И  ПАРАЗИТАРНЫЕ  ЗАБОЛЕВАНИЯ У ДЕТЕЙ</t>
  </si>
  <si>
    <t>Зелинская Д. И., Исполатовская Э. О., Кешишян Е. С., Кузнецов А. И.</t>
  </si>
  <si>
    <t>978-5-16-009702-2</t>
  </si>
  <si>
    <t>31.05.01, 31.05.02, 31.05.03, 33.05.01, 30.05.01, 30.05.02, 31.08.19, 31.08.35, 34.03.01</t>
  </si>
  <si>
    <t>682873.02.01</t>
  </si>
  <si>
    <t>Инфекционные  и  паразитарные заболевания у детей: руководство:Уч.пос. / Д.И.Зелинская и др.-М.:НИЦ ИНФРА-М,2020.-352 с..-(Среднее профессиона</t>
  </si>
  <si>
    <t>ИНФЕКЦИОННЫЕ  И  ПАРАЗИТАРНЫЕ ЗАБОЛЕВАНИЯ У ДЕТЕЙ: РУКОВОДСТВО</t>
  </si>
  <si>
    <t>Зелинская Д.И., Исполатовская Э.О., Кешишян Е.С. и др.</t>
  </si>
  <si>
    <t>978-5-16-013923-4</t>
  </si>
  <si>
    <t>31.02.01, 31.02.02, 34.02.01, 34.03.01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</si>
  <si>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31.02.01 «Лечебное дело», 31.02.02 «Акушерское дело», 32.02.01 «Медико-профилактическое дело», 34.02.01 «Сестринское дело»</t>
  </si>
  <si>
    <t>Косарев В. В., Бабанов С. А.</t>
  </si>
  <si>
    <t>758410.01.01</t>
  </si>
  <si>
    <t>Комплексная нелекарств. коррек. климактерических расстройств...: Моногр. / Р.Р.Бериханова-М.:НИЦ ИНФРА-М,2022.-251 с.(П)</t>
  </si>
  <si>
    <t>КОМПЛЕКСНАЯ НЕЛЕКАРСТВЕННАЯ КОРРЕКЦИЯ КЛИМАКТЕРИЧЕСКИХ РАССТРОЙСТВ У ПАЦИЕНТОК С МЕТАБОЛИЧЕСКИМ СИНДРОМОМ</t>
  </si>
  <si>
    <t>Бериханова Р.Р., Миненко И.А.</t>
  </si>
  <si>
    <t>978-5-16-017061-9</t>
  </si>
  <si>
    <t>164550.08.01</t>
  </si>
  <si>
    <t>Комплексное восстановл. речи у взрослых пациентов... /В.А.Тинин -М.:ИЦ РИОР, НИЦ ИНФРА-М,2024-111с(О)</t>
  </si>
  <si>
    <t>КОМПЛЕКСНОЕ ВОССТАНОВЛЕНИЕ РЕЧИ У ВЗРОСЛЫХ ПАЦИЕНТОВ</t>
  </si>
  <si>
    <t>Тинин В.А.</t>
  </si>
  <si>
    <t>978-5-369-00995-6</t>
  </si>
  <si>
    <t>44.04.03, 31.05.01, 31.05.02, 31.08.42</t>
  </si>
  <si>
    <t>ГБУЗ «ГП№69 ДЗМ»</t>
  </si>
  <si>
    <t>717628.04.01</t>
  </si>
  <si>
    <t>Лечебная физ. культ. при заболев. людей пожилого возраста: Уч.пос. / Т.В.Карасева-М.:НИЦ ИНФРА-М,2023.-219 с.(ВО)(П)</t>
  </si>
  <si>
    <t>ЛЕЧЕБНАЯ ФИЗИЧЕСКАЯ КУЛЬТУРА ПРИ ЗАБОЛЕВАНИЯХ ЛЮДЕЙ ПОЖИЛОГО ВОЗРАСТА</t>
  </si>
  <si>
    <t>Карасева Т.В., Махов А.С., Замогильнов А.И. и др.</t>
  </si>
  <si>
    <t>978-5-16-018569-9</t>
  </si>
  <si>
    <t>34.02.02, 49.03.01, 49.03.02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</si>
  <si>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культура»,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</si>
  <si>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Ивановский государственный университет</t>
  </si>
  <si>
    <t>758397.03.01</t>
  </si>
  <si>
    <t>Лечебная физ. культ. при заболеваниях людей...: Уч.пос. / Т.В.Карасева.-М.:НИЦ ИНФРА-М,2023.-219 с(П)</t>
  </si>
  <si>
    <t>978-5-16-016983-5</t>
  </si>
  <si>
    <t>49.02.01, 49.02.02, 31.02.01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</si>
  <si>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культура», 31.02.01 «Лечебное дело» (протокол № 12 от 14.12.2020)</t>
  </si>
  <si>
    <t>758402.03.01</t>
  </si>
  <si>
    <t>Лечебная физ. культ. при заболеваниях нервной сис.: Уч.пос. / Т.В.Карасева - М.:НИЦ ИНФРА-М,2023-164 с.(П)</t>
  </si>
  <si>
    <t>ЛЕЧЕБНАЯ ФИЗИЧЕСКАЯ КУЛЬТУРА ПРИ ЗАБОЛЕВАНИЯХ НЕРВНОЙ СИСТЕМЫ</t>
  </si>
  <si>
    <t>Карасева Т.В., Махов А.С., Толстова С.Ю.</t>
  </si>
  <si>
    <t>978-5-16-016984-2</t>
  </si>
  <si>
    <t>49.02.01, 49.02.02, 34.02.02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</si>
  <si>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 (протокол № 12 от 14.12.2020)</t>
  </si>
  <si>
    <t>758404.02.01</t>
  </si>
  <si>
    <t>Лечебная физ. культура при заболеваниях дет. возраста: Уч.пос. / Т.В.Карасева.-М.:НИЦ ИНФРА-М,2023.-223 с.(П)</t>
  </si>
  <si>
    <t>ЛЕЧЕБНАЯ ФИЗИЧЕСКАЯ КУЛЬТУРА ПРИ ЗАБОЛЕВАНИЯХ ДЕТСКОГО ВОЗРАСТА</t>
  </si>
  <si>
    <t>978-5-16-016986-6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</si>
  <si>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 (протокол № 11 от 09.11.2020)</t>
  </si>
  <si>
    <t>717627.05.01</t>
  </si>
  <si>
    <t>Лечебная физ. культура при заболеваниях дет. возраста: Уч.пос. / Т.В.Карасева.-М.:НИЦ ИНФРА-М,2024.-223 с.(ВО)(п)</t>
  </si>
  <si>
    <t>978-5-16-019328-1</t>
  </si>
  <si>
    <t>49.03.01, 49.03.02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</si>
  <si>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</si>
  <si>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758403.03.01</t>
  </si>
  <si>
    <t>Лечебная физ. культура при терапевтич. заболеваниях: Уч.пос. / Т.В.Карасева.-М.:НИЦ ИНФРА-М,2023.-158 с.(П)</t>
  </si>
  <si>
    <t>ЛЕЧЕБНАЯ ФИЗИЧЕСКАЯ КУЛЬТУРА ПРИ ТЕРАПЕВТИЧЕСКИХ ЗАБОЛЕВАНИЯХ</t>
  </si>
  <si>
    <t>978-5-16-016985-9</t>
  </si>
  <si>
    <t>717631.03.01</t>
  </si>
  <si>
    <t>Лечебная физ. культура при терапевтич. заболеваниях: Уч.пос. / Т.В.Карасева-М.:НИЦ ИНФРА-М,2024.-156 с.(ВО)(П)</t>
  </si>
  <si>
    <t>978-5-16-018979-6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</si>
  <si>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 и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 8 от 22.06.2020)</t>
  </si>
  <si>
    <t>717630.03.01</t>
  </si>
  <si>
    <t>Лечебная физич. культ. при заболеваниях нерв. сис.: Уч.пос. / Т.В.Карасева.-М.:НИЦ ИНФРА-М,2023.-164 с.(ВО)(П)</t>
  </si>
  <si>
    <t>978-5-16-015591-3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</si>
  <si>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49.03.01 «Физическая культура», 49.03.02 «Физическая культура для лиц с отклонениями в состоянии здоровья (адаптивная физическая культура)» (квалификация (степень) «бакалавр») (протокол №9 от 28.09.2020)</t>
  </si>
  <si>
    <t>757844.04.01</t>
  </si>
  <si>
    <t>Лечебная физическая культура при травмах: Уч.пос. / Т.В.Карасева - М.:НИЦ ИНФРА-М,2024 - 140 с.(СПО)(П)</t>
  </si>
  <si>
    <t>ЛЕЧЕБНАЯ ФИЗИЧЕСКАЯ КУЛЬТУРА ПРИ ТРАВМАХ</t>
  </si>
  <si>
    <t>978-5-16-016938-5</t>
  </si>
  <si>
    <t>717629.03.01</t>
  </si>
  <si>
    <t>Лечебная физическая культура при травмах: Уч.пос. / Т.В.Карасева.-М.:НИЦ ИНФРА-М,2023.-140 с.(ВО)(О)</t>
  </si>
  <si>
    <t>978-5-16-015590-6</t>
  </si>
  <si>
    <t>705675.05.01</t>
  </si>
  <si>
    <t>Лечебные грязи Крыма: Монография / В.Н.Любчик - М.:НИЦ ИНФРА-М,2023 - 144 с.(Науч.мысль)(О)</t>
  </si>
  <si>
    <t>ЛЕЧЕБНЫЕ ГРЯЗИ КРЫМА</t>
  </si>
  <si>
    <t>Любчик В.Н., Ежов В.В.</t>
  </si>
  <si>
    <t>Научная мысль (КрымФУ)</t>
  </si>
  <si>
    <t>978-5-16-016334-5</t>
  </si>
  <si>
    <t>Лычев В.Г., Карманов В.К.</t>
  </si>
  <si>
    <t>СПО</t>
  </si>
  <si>
    <t>Рекомендовано в качестве учебного пособия для студентов учреждений среднего профессионального образования, обучающихся по специальности 31.02.01 «Лечебное дело»</t>
  </si>
  <si>
    <t>Лобанов А.И.</t>
  </si>
  <si>
    <t>Академия гражданской защиты МЧС России</t>
  </si>
  <si>
    <t>699848.07.01</t>
  </si>
  <si>
    <t>Медицина катастроф (вопросы орг.лечебно-эвакуац...: Уч. / П.В.Авитисов - М.:НИЦ ИНФРА-М,2024 - 365 с.(ВО)</t>
  </si>
  <si>
    <t>МЕДИЦИНА КАТАСТРОФ (ВОПРОСЫ ОРГАНИЗАЦИИ ЛЕЧЕБНО-ЭВАКУАЦИОННОГО ОБЕСПЕЧЕНИЯ НАСЕЛЕНИЯ В ЧРЕЗВЫЧАЙНЫХ СИТУАЦИЯХ МИРНОГО ВРЕМЕНИ)</t>
  </si>
  <si>
    <t>Авитисов П.В., Лобанов А.И., Золотухин А.В. и др.</t>
  </si>
  <si>
    <t>978-5-16-018983-3</t>
  </si>
  <si>
    <t>31.02.01, 20.03.01, 20.04.01, 31.05.01, 32.05.01, 34.03.01</t>
  </si>
  <si>
    <t>Допущено Министерством Российской Федерации по делам гражданской обороны, чрезвычайным ситуациям и ликвидации последствий стихийных бедствий в качестве учебника для курсантов, студентов и слушателей образовательных учреждений МЧС России</t>
  </si>
  <si>
    <t>476700.08.01</t>
  </si>
  <si>
    <t>Медицинская биология: Энц. справ. / О.Ю.Смирнов - 2 изд. - М.:НИЦ ИНФРА-М,2022 - 607 с.-(П)</t>
  </si>
  <si>
    <t>МЕДИЦИНСКАЯ БИОЛОГИЯ: ЭНЦИКЛОПЕДИЧЕСКИЙ СПРАВОЧНИК, ИЗД.2</t>
  </si>
  <si>
    <t>Смирнов О.Ю.</t>
  </si>
  <si>
    <t>Справочники ИНФРА-М</t>
  </si>
  <si>
    <t>978-5-16-016122-8</t>
  </si>
  <si>
    <t>Справочник</t>
  </si>
  <si>
    <t>31.05.01, 31.05.02, 32.05.01, 31.05.03, 33.05.01, 30.05.01, 30.05.02, 34.03.01</t>
  </si>
  <si>
    <t>Сумский государственный университет</t>
  </si>
  <si>
    <t>699849.05.01</t>
  </si>
  <si>
    <t>Медицинское обеспеч. ликвидации чрезвычайных...: Уч. / А.И.Лобанов - М.:НИЦ ИНФРА-М,2024-298с(ВО)(П)</t>
  </si>
  <si>
    <t>МЕДИЦИНСКОЕ ОБЕСПЕЧЕНИЕ ЛИКВИДАЦИИ ЧРЕЗВЫЧАЙНЫХ СИТУАЦИЙ</t>
  </si>
  <si>
    <t>978-5-16-014843-4</t>
  </si>
  <si>
    <t>31.02.01, 20.03.01, 32.04.01, 31.05.01, 31.05.02, 32.05.01, 20.05.01, 34.03.01</t>
  </si>
  <si>
    <t>708997.05.01</t>
  </si>
  <si>
    <t>Неотложная помощь детям на догоспит.этапе: Уч.пос. / Л.А.Строзенко - 2 изд.-М.:НИЦ ИНФРА-М,2023-172с(П)</t>
  </si>
  <si>
    <t>НЕОТЛОЖНАЯ ПОМОЩЬ ДЕТЯМ НА ДОГОСПИТАЛЬНОМ ЭТАПЕ, ИЗД.2</t>
  </si>
  <si>
    <t>Строзенко Л.А., Лобанов Ю.Ф., Иванов И.В. и др.</t>
  </si>
  <si>
    <t>978-5-16-015511-1</t>
  </si>
  <si>
    <t>31.05.02</t>
  </si>
  <si>
    <t>Рекомендовано Межрегиональным учебно-методическим советом профессионального образования для использования в учебном процессе студентами высших учебных заведений, обучающихся по направлению подготовки 31.05.02 «Педиатрия» (квалификация «Врач-педиатр общей практики») (протокол № 12 от 24.06.2019)</t>
  </si>
  <si>
    <t>ОБЩЕСТВЕННОЕ ЗДОРОВЬЕ И ЗДРАВООХРАНЕНИЕ</t>
  </si>
  <si>
    <t>Агарков Н.М., Гонтарев С.Н., Зубарева Н.Н. и др.</t>
  </si>
  <si>
    <t>Юго-Западный государственный университет</t>
  </si>
  <si>
    <t>708234.06.01</t>
  </si>
  <si>
    <t>Общественное здоровье и здравоохранение: Уч. / Н.М.Агарков.-М.:НИЦ ИНФРА-М,2024.-560 с.(СПО)(п)</t>
  </si>
  <si>
    <t>978-5-16-015317-9</t>
  </si>
  <si>
    <t>31.02.01, 31.05.01, 31.05.02, 32.05.01, 34.03.01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</si>
  <si>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укрупненной группе специальностей и направлений 31.05.00 «Клиническая медицина» (протокол № 8 от 29.04.2019)</t>
  </si>
  <si>
    <t>711046.04.01</t>
  </si>
  <si>
    <t>Оздоровительное и спорт. плавание для людей.../ Под ред. Булгаковой Н.Ж.-М.:НИЦ ИНФРА-М,2023.-313 с(О)</t>
  </si>
  <si>
    <t>ОЗДОРОВИТЕЛЬНОЕ И СПОРТИВНОЕ ПЛАВАНИЕ ДЛЯ ЛЮДЕЙ С ОГРАНИЧЕННЫМИ ВОЗМОЖНОСТЯМИ</t>
  </si>
  <si>
    <t>Булгакова Н.Ж., Морозов С.Н., Никитина С.М. и др.</t>
  </si>
  <si>
    <t>978-5-16-015465-7</t>
  </si>
  <si>
    <t>49.04.02, 49.03.02</t>
  </si>
  <si>
    <t>Российский университет спорта «ГЦОЛИФК»</t>
  </si>
  <si>
    <t>797834.01.01</t>
  </si>
  <si>
    <t>Оказание мед. помощи женщинам в период..,: Уч.пос. / Е.А.Нижегородцева-М.:НИЦ ИНФРА-М,2024.-336 с.(п)</t>
  </si>
  <si>
    <t>ОКАЗАНИЕ МЕДИЦИНСКОЙ ПОМОЩИ ЖЕНЩИНАМ В ПЕРИОД БЕРЕМЕННОСТИ, В РОДАХ, ПОСЛЕРОДОВОМ ПЕРИОДЕ И У ЖЕНЩИН С РАСПРОСТРАНЕННЫМИ ГИНЕКОЛОГИЧЕСКИМИ ЗАБОЛЕВАНИЯ</t>
  </si>
  <si>
    <t>Нижегородцева Е.А.</t>
  </si>
  <si>
    <t>978-5-16-018223-0</t>
  </si>
  <si>
    <t>Иркутский базовый  медицинский колледж</t>
  </si>
  <si>
    <t>Ноябрь, 2023</t>
  </si>
  <si>
    <t>304500.06.01</t>
  </si>
  <si>
    <t>Оказание неотложной помощи в терапии: Уч.пос. / Г.Д.Тобулток-М.:НИЦ ИНФРА-М,2024.-400 с.(СПО)(п)</t>
  </si>
  <si>
    <t>ОКАЗАНИЕ НЕОТЛОЖНОЙ ПОМОЩИ В ТЕРАПИИ</t>
  </si>
  <si>
    <t>Тобулток Г.Д., Иванова Н.А.</t>
  </si>
  <si>
    <t>978-5-16-016860-9</t>
  </si>
  <si>
    <t>31.02.01, 34.02.01</t>
  </si>
  <si>
    <t>Рязанский медицинский колледж</t>
  </si>
  <si>
    <t>31.02.01, 31.05.01, 31.05.02, 32.05.01</t>
  </si>
  <si>
    <t>ГУМАНИТАРНЫЕ НАУКИ. РЕЛИГИЯ. ИСКУССТВО</t>
  </si>
  <si>
    <t>Психология</t>
  </si>
  <si>
    <t>487550.11.01</t>
  </si>
  <si>
    <t>Первичная доврачебная мед. помощь: Уч.пос. / В.Г.Лычев - М.:Форум, НИЦ ИНФРА-М,2023 - 288 с.(СПО)(П)</t>
  </si>
  <si>
    <t>ПЕРВИЧНАЯ ДОВРАЧЕБНАЯ МЕДИЦИНСКАЯ ПОМОЩЬ</t>
  </si>
  <si>
    <t>978-5-00091-754-1</t>
  </si>
  <si>
    <t>31.02.01, 31.02.02, 32.02.01, 31.02.05, 31.02.06, 33.02.01, 34.02.01, 34.02.02</t>
  </si>
  <si>
    <t>167450.09.01</t>
  </si>
  <si>
    <t>Принятие роли матери: клинико-психолог. анализ: Моногр. / Т.Д. Василенко - М.: Форум, 2024-176с. (о)</t>
  </si>
  <si>
    <t>ПРИНЯТИЕ РОЛИ МАТЕРИ: КЛИНИКО-ПСИХОЛОГИЧЕСКИЙ АНАЛИЗ</t>
  </si>
  <si>
    <t>Василенко Т. Д., Земзюлина И. н.</t>
  </si>
  <si>
    <t>978-5-91134-592-1</t>
  </si>
  <si>
    <t>37.00.00, 37.03.01, 37.04.01, 37.04.02, 37.05.01, 37.06.01, 37.03.02</t>
  </si>
  <si>
    <t>Курский государственный медицинский университет</t>
  </si>
  <si>
    <t>447350.04.01</t>
  </si>
  <si>
    <t>Природные факторы оздоровления: Уч.пос. / М.Г.Ясовеев-М.:НИЦ ИНФРА-М,2023.-259 с.(ВО: Бакалавриат)(п)</t>
  </si>
  <si>
    <t>ПРИРОДНЫЕ ФАКТОРЫ ОЗДОРОВЛЕНИЯ</t>
  </si>
  <si>
    <t>Ясовеев М. Г., Досин Ю. М.</t>
  </si>
  <si>
    <t>978-5-16-009044-3</t>
  </si>
  <si>
    <t>05.03.01, 05.03.02, 05.03.06, 20.03.02, 05.04.01, 05.04.02, 05.04.06, 31.05.01</t>
  </si>
  <si>
    <t>Белорусский государственный университет</t>
  </si>
  <si>
    <t>144850.09.01</t>
  </si>
  <si>
    <t>Профессиональные болезни: Уч. пос. / В.В. Косарев - М.: Вуз.уч.,2023 - 252 с. (п)</t>
  </si>
  <si>
    <t>ПРОФЕССИОНАЛЬНЫЕ БОЛЕЗНИ</t>
  </si>
  <si>
    <t>978-5-9558-0178-0</t>
  </si>
  <si>
    <t>31.02.01, 31.05.01, 32.05.01, 31.06.01, 31.07.01, 31.08.44, 34.03.01</t>
  </si>
  <si>
    <t>Рекомендовано Учебно-методическим объединением по медицинскому и фармацевтическому образованию вузов России в качестве учебного пособия для системы послевузовского профессионального образования врачей</t>
  </si>
  <si>
    <t>414600.11.01</t>
  </si>
  <si>
    <t>Профессиональные заболев.мед.работников: Моногр. / В.В.Косарев - М.:НИЦ ИНФРА-М,2023 - 174 с.(Науч.мысль)(о)</t>
  </si>
  <si>
    <t>ПРОФЕССИОНАЛЬНЫЕ ЗАБОЛЕВАНИЯ МЕДИЦИНСКИХ РАБОТНИКОВ</t>
  </si>
  <si>
    <t>Косарев В.В., Бабанов С.А.</t>
  </si>
  <si>
    <t>978-5-16-006220-4</t>
  </si>
  <si>
    <t>Национальный медицинский исследовательский центр психиатрии и наркологии им. В.П. Сербского</t>
  </si>
  <si>
    <t>637739.07.01</t>
  </si>
  <si>
    <t>Физиология физкультурно-оздор. деят.: Уч. / Л.К.Караулова-М.:НИЦ ИНФРА-М,2023.-336 с.(ВО)(П)</t>
  </si>
  <si>
    <t>ФИЗИОЛОГИЯ ФИЗКУЛЬТУРНО-ОЗДОРОВИТЕЛЬНОЙ ДЕЯТЕЛЬНОСТИ</t>
  </si>
  <si>
    <t>Караулова Л.К.</t>
  </si>
  <si>
    <t>978-5-16-018443-2</t>
  </si>
  <si>
    <t>31.05.01, 32.05.01, 30.05.02, 49.03.01, 49.03.02</t>
  </si>
  <si>
    <t>Рекомендовано в качестве учебника для студентов высших учебных заведений, обучающихся по направлению подготовки 49.03.01 «Физическая культура» (квалификация (степень) «бакалавр»)</t>
  </si>
  <si>
    <t>Московский городской педагогический университет</t>
  </si>
  <si>
    <t>Научно-практическое пособие</t>
  </si>
  <si>
    <t>362500.09.01</t>
  </si>
  <si>
    <t>Эффективное общение и предупр. конфл..: Науч.-практ. пос./Г.Н.Носачев-М.:Форум,НИЦ ИНФРА-М,2024-104с.(О)</t>
  </si>
  <si>
    <t>ЭФФЕКТИВНОЕ ОБЩЕНИЕ И ПРЕДУПРЕЖДЕНИЕ КОНФЛИКТОВ В СИСТЕМЕ «ВРАЧ — ПАЦИЕНТ»</t>
  </si>
  <si>
    <t>Носачев Г.Н.</t>
  </si>
  <si>
    <t>978-5-00091-768-8</t>
  </si>
  <si>
    <t>31.05.01, 31.05.02, 31.05.03, 30.06.01, 31.06.01, 30.07.01, 31.07.01, 31.08.01, 31.08.02, 31.08.03, 31.08.04, 31.08.05, 31.08.06, 31.08.07, 31.08.08, 31.08.09, 31.08.10, 31.08.11, 31.08.12, 31.08.13, 31.08.14, 31.08.15, 31.08.16, 31.08.17, 31.08.18, 31.08.19, 31.08.20, 31.08.21, 31.08.22, 31.08.23, 31.08.24, 31.08.25, 31.08.26, 31.08.27, 31.08.28, 31.08.29, 31.08.30, 31.08.31, 31.08.32, 31.08.33, 31.08.34, 31.08.35, 31.08.36, 31.08.37, 31.08.38, 31.08.39, 31.08.40, 31.08.41, 31.08.42, 31.08.43, 31.08.44, 31.08.45, 31.08.46, 31.08.47, 31.08.48, 31.08.49, 31.08.50, 31.08.51, 31.08.52, 31.08.53, 31.08.54, 31.08.55, 31.08.56, 31.08.57, 31.08.58, 31.08.59, 31.08.60, 31.08.61, 31.08.62, 31.08.63, 31.08.64, 31.08.65, 31.08.66, 31.08.67, 31.08.68, 31.08.69, 31.08.70, 31.08.71, 31.08.72, 31.08.73, 31.08.74, 31.08.75, 31.08.76, 31.08.77</t>
  </si>
  <si>
    <t>Медицина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</si>
</sst>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1" fillId="0" borderId="4" xfId="1" applyFill="1" applyBorder="1" applyAlignment="1" applyProtection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1" fillId="0" borderId="1" xfId="1" applyFill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Y272"/>
  <sheetViews>
    <sheetView tabSelected="1" zoomScaleNormal="100" workbookViewId="0">
      <selection activeCell="F9" sqref="F9"/>
    </sheetView>
  </sheetViews>
  <sheetFormatPr defaultColWidth="10.5" defaultRowHeight="11.45" customHeight="1" x14ac:dyDescent="0.2"/>
  <cols>
    <col min="1" max="1" width="5.83203125" style="11" customWidth="1"/>
    <col min="2" max="2" width="13.83203125" style="11" customWidth="1"/>
    <col min="3" max="3" width="10.5" style="11" customWidth="1"/>
    <col min="4" max="4" width="53.5" style="11" customWidth="1"/>
    <col min="5" max="5" width="52.6640625" style="11" customWidth="1"/>
    <col min="6" max="6" width="21" style="11" customWidth="1"/>
    <col min="7" max="7" width="13" style="11" customWidth="1"/>
    <col min="8" max="8" width="19.33203125" style="11" customWidth="1"/>
    <col min="9" max="9" width="33.6640625" style="11" customWidth="1"/>
    <col min="10" max="10" width="6.33203125" style="11" customWidth="1"/>
    <col min="11" max="11" width="8.5" style="11" customWidth="1"/>
    <col min="12" max="12" width="8.1640625" style="11" customWidth="1"/>
    <col min="13" max="13" width="21.1640625" style="11" customWidth="1"/>
    <col min="14" max="14" width="43.5" style="11" customWidth="1"/>
    <col min="15" max="15" width="35.5" style="11" customWidth="1"/>
    <col min="16" max="16" width="34" style="11" customWidth="1"/>
    <col min="17" max="17" width="38.1640625" style="11" customWidth="1"/>
    <col min="18" max="19" width="10.5" style="11" customWidth="1"/>
    <col min="20" max="20" width="15.33203125" style="11" customWidth="1"/>
    <col min="21" max="21" width="15.1640625" style="11" customWidth="1"/>
    <col min="22" max="22" width="20.33203125" style="11" customWidth="1"/>
    <col min="23" max="23" width="55.83203125" style="11" customWidth="1"/>
    <col min="24" max="25" width="10.5" style="11" customWidth="1"/>
  </cols>
  <sheetData>
    <row r="1" spans="1:25" s="11" customFormat="1" ht="15" customHeight="1" x14ac:dyDescent="0.25">
      <c r="A1" s="18" t="s">
        <v>0</v>
      </c>
      <c r="B1" s="18"/>
      <c r="C1" s="18"/>
      <c r="D1" s="18"/>
      <c r="E1" s="18"/>
      <c r="F1" s="19" t="s">
        <v>337</v>
      </c>
      <c r="G1" s="19"/>
      <c r="H1" s="19"/>
      <c r="I1" s="19"/>
      <c r="J1" s="21" t="s">
        <v>1</v>
      </c>
      <c r="K1" s="21"/>
      <c r="L1" s="21"/>
      <c r="M1" s="21"/>
      <c r="N1" s="21"/>
      <c r="O1" s="21"/>
    </row>
    <row r="2" spans="1:25" s="11" customFormat="1" ht="15" customHeight="1" x14ac:dyDescent="0.25">
      <c r="A2" s="22" t="s">
        <v>2</v>
      </c>
      <c r="B2" s="22"/>
      <c r="C2" s="22"/>
      <c r="D2" s="22"/>
      <c r="E2" s="22"/>
      <c r="F2" s="20"/>
      <c r="G2" s="20"/>
      <c r="H2" s="20"/>
      <c r="I2" s="20"/>
      <c r="J2" s="23" t="s">
        <v>3</v>
      </c>
      <c r="K2" s="23"/>
      <c r="L2" s="23"/>
      <c r="M2" s="23"/>
      <c r="N2" s="23"/>
      <c r="O2" s="23"/>
    </row>
    <row r="3" spans="1:25" s="11" customFormat="1" ht="15" customHeight="1" x14ac:dyDescent="0.25">
      <c r="A3" s="22" t="s">
        <v>4</v>
      </c>
      <c r="B3" s="22"/>
      <c r="C3" s="22"/>
      <c r="D3" s="22"/>
      <c r="E3" s="22"/>
      <c r="F3" s="20"/>
      <c r="G3" s="20"/>
      <c r="H3" s="20"/>
      <c r="I3" s="20"/>
      <c r="J3" s="24"/>
      <c r="K3" s="24"/>
      <c r="L3" s="24"/>
      <c r="M3" s="24"/>
      <c r="N3" s="24"/>
      <c r="O3" s="24"/>
    </row>
    <row r="4" spans="1:25" s="11" customFormat="1" ht="15" customHeight="1" x14ac:dyDescent="0.25">
      <c r="A4" s="25" t="str">
        <f>HYPERLINK("mailto:books@infra-m.ru", "mailto:books@infra-m.ru")</f>
        <v>mailto:books@infra-m.ru</v>
      </c>
      <c r="B4" s="26"/>
      <c r="C4" s="26"/>
      <c r="D4" s="26"/>
      <c r="E4" s="26"/>
      <c r="F4" s="20"/>
      <c r="G4" s="20"/>
      <c r="H4" s="20"/>
      <c r="I4" s="20"/>
      <c r="J4" s="24"/>
      <c r="K4" s="24"/>
      <c r="L4" s="24"/>
      <c r="M4" s="24"/>
      <c r="N4" s="24"/>
      <c r="O4" s="24"/>
    </row>
    <row r="5" spans="1:25" s="11" customFormat="1" ht="15" customHeight="1" x14ac:dyDescent="0.25">
      <c r="A5" s="25" t="str">
        <f>HYPERLINK("https://infra-m.ru", "https://infra-m.ru")</f>
        <v>https://infra-m.ru</v>
      </c>
      <c r="B5" s="26"/>
      <c r="C5" s="26"/>
      <c r="D5" s="26"/>
      <c r="E5" s="26"/>
      <c r="F5" s="20"/>
      <c r="G5" s="20"/>
      <c r="H5" s="20"/>
      <c r="I5" s="20"/>
      <c r="J5" s="24"/>
      <c r="K5" s="24"/>
      <c r="L5" s="24"/>
      <c r="M5" s="24"/>
      <c r="N5" s="24"/>
      <c r="O5" s="24"/>
    </row>
    <row r="6" spans="1:25" s="11" customFormat="1" ht="11.1" customHeight="1" x14ac:dyDescent="0.2"/>
    <row r="7" spans="1:25" s="12" customFormat="1" ht="21.95" customHeight="1" x14ac:dyDescent="0.2">
      <c r="A7" s="27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 t="s">
        <v>10</v>
      </c>
      <c r="G7" s="1" t="s">
        <v>11</v>
      </c>
      <c r="H7" s="1" t="s">
        <v>12</v>
      </c>
      <c r="I7" s="1" t="s">
        <v>13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  <c r="O7" s="1" t="s">
        <v>19</v>
      </c>
      <c r="P7" s="1" t="s">
        <v>20</v>
      </c>
      <c r="Q7" s="1" t="s">
        <v>21</v>
      </c>
      <c r="R7" s="1" t="s">
        <v>22</v>
      </c>
      <c r="S7" s="1" t="s">
        <v>23</v>
      </c>
      <c r="T7" s="1" t="s">
        <v>24</v>
      </c>
      <c r="U7" s="1" t="s">
        <v>25</v>
      </c>
      <c r="V7" s="1" t="s">
        <v>26</v>
      </c>
      <c r="W7" s="1" t="s">
        <v>27</v>
      </c>
      <c r="X7" s="1" t="s">
        <v>28</v>
      </c>
      <c r="Y7" s="1" t="s">
        <v>29</v>
      </c>
    </row>
    <row r="8" spans="1:25" s="13" customFormat="1" ht="51.95" customHeight="1" x14ac:dyDescent="0.2">
      <c r="A8" s="28">
        <v>0</v>
      </c>
      <c r="B8" s="2" t="s">
        <v>54</v>
      </c>
      <c r="C8" s="3">
        <v>2114</v>
      </c>
      <c r="D8" s="4" t="s">
        <v>55</v>
      </c>
      <c r="E8" s="4" t="s">
        <v>56</v>
      </c>
      <c r="F8" s="4" t="s">
        <v>57</v>
      </c>
      <c r="G8" s="2" t="s">
        <v>30</v>
      </c>
      <c r="H8" s="2" t="s">
        <v>58</v>
      </c>
      <c r="I8" s="4" t="s">
        <v>59</v>
      </c>
      <c r="J8" s="5">
        <v>1</v>
      </c>
      <c r="K8" s="5">
        <v>459</v>
      </c>
      <c r="L8" s="5">
        <v>2023</v>
      </c>
      <c r="M8" s="4" t="s">
        <v>60</v>
      </c>
      <c r="N8" s="4" t="s">
        <v>33</v>
      </c>
      <c r="O8" s="4" t="s">
        <v>34</v>
      </c>
      <c r="P8" s="2" t="s">
        <v>35</v>
      </c>
      <c r="Q8" s="4" t="s">
        <v>47</v>
      </c>
      <c r="R8" s="6" t="s">
        <v>61</v>
      </c>
      <c r="S8" s="7" t="s">
        <v>62</v>
      </c>
      <c r="T8" s="2"/>
      <c r="U8" s="8" t="str">
        <f>HYPERLINK("https://media.infra-m.ru/2065/2065556/cover/2065556.jpg", "Обложка")</f>
        <v>Обложка</v>
      </c>
      <c r="V8" s="8" t="str">
        <f>HYPERLINK("https://znanium.ru/catalog/product/1915950", "Ознакомиться")</f>
        <v>Ознакомиться</v>
      </c>
      <c r="W8" s="4" t="s">
        <v>63</v>
      </c>
      <c r="X8" s="2"/>
      <c r="Y8" s="2"/>
    </row>
    <row r="9" spans="1:25" s="13" customFormat="1" ht="51.95" customHeight="1" x14ac:dyDescent="0.2">
      <c r="A9" s="28">
        <v>0</v>
      </c>
      <c r="B9" s="2" t="s">
        <v>68</v>
      </c>
      <c r="C9" s="3">
        <v>1620</v>
      </c>
      <c r="D9" s="4" t="s">
        <v>69</v>
      </c>
      <c r="E9" s="4" t="s">
        <v>70</v>
      </c>
      <c r="F9" s="4" t="s">
        <v>71</v>
      </c>
      <c r="G9" s="2" t="s">
        <v>49</v>
      </c>
      <c r="H9" s="2" t="s">
        <v>31</v>
      </c>
      <c r="I9" s="4" t="s">
        <v>32</v>
      </c>
      <c r="J9" s="5">
        <v>1</v>
      </c>
      <c r="K9" s="5">
        <v>352</v>
      </c>
      <c r="L9" s="5">
        <v>2024</v>
      </c>
      <c r="M9" s="4" t="s">
        <v>72</v>
      </c>
      <c r="N9" s="4" t="s">
        <v>33</v>
      </c>
      <c r="O9" s="4" t="s">
        <v>34</v>
      </c>
      <c r="P9" s="2" t="s">
        <v>35</v>
      </c>
      <c r="Q9" s="4" t="s">
        <v>47</v>
      </c>
      <c r="R9" s="6" t="s">
        <v>73</v>
      </c>
      <c r="S9" s="7" t="s">
        <v>74</v>
      </c>
      <c r="T9" s="2"/>
      <c r="U9" s="8" t="str">
        <f>HYPERLINK("https://media.infra-m.ru/2128/2128060/cover/2128060.jpg", "Обложка")</f>
        <v>Обложка</v>
      </c>
      <c r="V9" s="8" t="str">
        <f>HYPERLINK("https://znanium.ru/catalog/product/2128060", "Ознакомиться")</f>
        <v>Ознакомиться</v>
      </c>
      <c r="W9" s="4" t="s">
        <v>75</v>
      </c>
      <c r="X9" s="2"/>
      <c r="Y9" s="2"/>
    </row>
    <row r="10" spans="1:25" s="13" customFormat="1" ht="51.95" customHeight="1" x14ac:dyDescent="0.2">
      <c r="A10" s="28">
        <v>0</v>
      </c>
      <c r="B10" s="2" t="s">
        <v>76</v>
      </c>
      <c r="C10" s="3">
        <v>1620</v>
      </c>
      <c r="D10" s="4" t="s">
        <v>77</v>
      </c>
      <c r="E10" s="4" t="s">
        <v>70</v>
      </c>
      <c r="F10" s="4" t="s">
        <v>71</v>
      </c>
      <c r="G10" s="2" t="s">
        <v>49</v>
      </c>
      <c r="H10" s="2" t="s">
        <v>31</v>
      </c>
      <c r="I10" s="4" t="s">
        <v>50</v>
      </c>
      <c r="J10" s="5">
        <v>1</v>
      </c>
      <c r="K10" s="5">
        <v>352</v>
      </c>
      <c r="L10" s="5">
        <v>2024</v>
      </c>
      <c r="M10" s="4" t="s">
        <v>78</v>
      </c>
      <c r="N10" s="4" t="s">
        <v>33</v>
      </c>
      <c r="O10" s="4" t="s">
        <v>34</v>
      </c>
      <c r="P10" s="2" t="s">
        <v>35</v>
      </c>
      <c r="Q10" s="4" t="s">
        <v>51</v>
      </c>
      <c r="R10" s="6" t="s">
        <v>52</v>
      </c>
      <c r="S10" s="7" t="s">
        <v>79</v>
      </c>
      <c r="T10" s="2"/>
      <c r="U10" s="8" t="str">
        <f>HYPERLINK("https://media.infra-m.ru/2099/2099966/cover/2099966.jpg", "Обложка")</f>
        <v>Обложка</v>
      </c>
      <c r="V10" s="8" t="str">
        <f>HYPERLINK("https://znanium.ru/catalog/product/2099966", "Ознакомиться")</f>
        <v>Ознакомиться</v>
      </c>
      <c r="W10" s="4" t="s">
        <v>75</v>
      </c>
      <c r="X10" s="2"/>
      <c r="Y10" s="2"/>
    </row>
    <row r="11" spans="1:25" s="13" customFormat="1" ht="51.95" customHeight="1" x14ac:dyDescent="0.2">
      <c r="A11" s="28">
        <v>0</v>
      </c>
      <c r="B11" s="2" t="s">
        <v>80</v>
      </c>
      <c r="C11" s="3">
        <v>1590</v>
      </c>
      <c r="D11" s="4" t="s">
        <v>81</v>
      </c>
      <c r="E11" s="4" t="s">
        <v>82</v>
      </c>
      <c r="F11" s="4" t="s">
        <v>83</v>
      </c>
      <c r="G11" s="2" t="s">
        <v>49</v>
      </c>
      <c r="H11" s="2" t="s">
        <v>31</v>
      </c>
      <c r="I11" s="4" t="s">
        <v>32</v>
      </c>
      <c r="J11" s="5">
        <v>1</v>
      </c>
      <c r="K11" s="5">
        <v>352</v>
      </c>
      <c r="L11" s="5">
        <v>2023</v>
      </c>
      <c r="M11" s="4" t="s">
        <v>84</v>
      </c>
      <c r="N11" s="4" t="s">
        <v>33</v>
      </c>
      <c r="O11" s="4" t="s">
        <v>34</v>
      </c>
      <c r="P11" s="2" t="s">
        <v>35</v>
      </c>
      <c r="Q11" s="4" t="s">
        <v>47</v>
      </c>
      <c r="R11" s="6" t="s">
        <v>85</v>
      </c>
      <c r="S11" s="7" t="s">
        <v>86</v>
      </c>
      <c r="T11" s="2"/>
      <c r="U11" s="8" t="str">
        <f>HYPERLINK("https://media.infra-m.ru/1998/1998954/cover/1998954.jpg", "Обложка")</f>
        <v>Обложка</v>
      </c>
      <c r="V11" s="8" t="str">
        <f>HYPERLINK("https://znanium.ru/catalog/product/1998954", "Ознакомиться")</f>
        <v>Ознакомиться</v>
      </c>
      <c r="W11" s="4" t="s">
        <v>75</v>
      </c>
      <c r="X11" s="2"/>
      <c r="Y11" s="2"/>
    </row>
    <row r="12" spans="1:25" s="13" customFormat="1" ht="51.95" customHeight="1" x14ac:dyDescent="0.2">
      <c r="A12" s="28">
        <v>0</v>
      </c>
      <c r="B12" s="2" t="s">
        <v>87</v>
      </c>
      <c r="C12" s="3">
        <v>1594</v>
      </c>
      <c r="D12" s="4" t="s">
        <v>88</v>
      </c>
      <c r="E12" s="4" t="s">
        <v>82</v>
      </c>
      <c r="F12" s="4" t="s">
        <v>83</v>
      </c>
      <c r="G12" s="2" t="s">
        <v>30</v>
      </c>
      <c r="H12" s="2" t="s">
        <v>31</v>
      </c>
      <c r="I12" s="4" t="s">
        <v>50</v>
      </c>
      <c r="J12" s="5">
        <v>1</v>
      </c>
      <c r="K12" s="5">
        <v>352</v>
      </c>
      <c r="L12" s="5">
        <v>2023</v>
      </c>
      <c r="M12" s="4" t="s">
        <v>89</v>
      </c>
      <c r="N12" s="4" t="s">
        <v>33</v>
      </c>
      <c r="O12" s="4" t="s">
        <v>34</v>
      </c>
      <c r="P12" s="2" t="s">
        <v>35</v>
      </c>
      <c r="Q12" s="4" t="s">
        <v>51</v>
      </c>
      <c r="R12" s="6" t="s">
        <v>90</v>
      </c>
      <c r="S12" s="7" t="s">
        <v>91</v>
      </c>
      <c r="T12" s="2"/>
      <c r="U12" s="8" t="str">
        <f>HYPERLINK("https://media.infra-m.ru/1891/1891907/cover/1891907.jpg", "Обложка")</f>
        <v>Обложка</v>
      </c>
      <c r="V12" s="8" t="str">
        <f>HYPERLINK("https://znanium.ru/catalog/product/1206690", "Ознакомиться")</f>
        <v>Ознакомиться</v>
      </c>
      <c r="W12" s="4" t="s">
        <v>75</v>
      </c>
      <c r="X12" s="2"/>
      <c r="Y12" s="2"/>
    </row>
    <row r="13" spans="1:25" s="13" customFormat="1" ht="44.1" customHeight="1" x14ac:dyDescent="0.2">
      <c r="A13" s="28">
        <v>0</v>
      </c>
      <c r="B13" s="2" t="s">
        <v>92</v>
      </c>
      <c r="C13" s="9">
        <v>724.9</v>
      </c>
      <c r="D13" s="4" t="s">
        <v>93</v>
      </c>
      <c r="E13" s="4" t="s">
        <v>94</v>
      </c>
      <c r="F13" s="4" t="s">
        <v>95</v>
      </c>
      <c r="G13" s="2" t="s">
        <v>38</v>
      </c>
      <c r="H13" s="2" t="s">
        <v>31</v>
      </c>
      <c r="I13" s="4" t="s">
        <v>42</v>
      </c>
      <c r="J13" s="5">
        <v>1</v>
      </c>
      <c r="K13" s="5">
        <v>160</v>
      </c>
      <c r="L13" s="5">
        <v>2023</v>
      </c>
      <c r="M13" s="4" t="s">
        <v>96</v>
      </c>
      <c r="N13" s="4" t="s">
        <v>33</v>
      </c>
      <c r="O13" s="4" t="s">
        <v>34</v>
      </c>
      <c r="P13" s="2" t="s">
        <v>43</v>
      </c>
      <c r="Q13" s="4" t="s">
        <v>44</v>
      </c>
      <c r="R13" s="6" t="s">
        <v>97</v>
      </c>
      <c r="S13" s="7"/>
      <c r="T13" s="2"/>
      <c r="U13" s="8" t="str">
        <f>HYPERLINK("https://media.infra-m.ru/2045/2045838/cover/2045838.jpg", "Обложка")</f>
        <v>Обложка</v>
      </c>
      <c r="V13" s="8" t="str">
        <f>HYPERLINK("https://znanium.ru/catalog/product/1204632", "Ознакомиться")</f>
        <v>Ознакомиться</v>
      </c>
      <c r="W13" s="4" t="s">
        <v>98</v>
      </c>
      <c r="X13" s="2"/>
      <c r="Y13" s="2"/>
    </row>
    <row r="14" spans="1:25" s="13" customFormat="1" ht="41.45" customHeight="1" x14ac:dyDescent="0.2">
      <c r="A14" s="28">
        <v>0</v>
      </c>
      <c r="B14" s="2" t="s">
        <v>101</v>
      </c>
      <c r="C14" s="3">
        <v>1450</v>
      </c>
      <c r="D14" s="4" t="s">
        <v>102</v>
      </c>
      <c r="E14" s="4" t="s">
        <v>103</v>
      </c>
      <c r="F14" s="4" t="s">
        <v>104</v>
      </c>
      <c r="G14" s="2" t="s">
        <v>38</v>
      </c>
      <c r="H14" s="2" t="s">
        <v>31</v>
      </c>
      <c r="I14" s="4" t="s">
        <v>42</v>
      </c>
      <c r="J14" s="5">
        <v>1</v>
      </c>
      <c r="K14" s="5">
        <v>315</v>
      </c>
      <c r="L14" s="5">
        <v>2024</v>
      </c>
      <c r="M14" s="4" t="s">
        <v>105</v>
      </c>
      <c r="N14" s="4" t="s">
        <v>33</v>
      </c>
      <c r="O14" s="4" t="s">
        <v>34</v>
      </c>
      <c r="P14" s="2" t="s">
        <v>43</v>
      </c>
      <c r="Q14" s="4" t="s">
        <v>44</v>
      </c>
      <c r="R14" s="6" t="s">
        <v>106</v>
      </c>
      <c r="S14" s="7"/>
      <c r="T14" s="2"/>
      <c r="U14" s="8" t="str">
        <f>HYPERLINK("https://media.infra-m.ru/2084/2084494/cover/2084494.jpg", "Обложка")</f>
        <v>Обложка</v>
      </c>
      <c r="V14" s="8" t="str">
        <f>HYPERLINK("https://znanium.ru/catalog/product/2084494", "Ознакомиться")</f>
        <v>Ознакомиться</v>
      </c>
      <c r="W14" s="4" t="s">
        <v>107</v>
      </c>
      <c r="X14" s="2"/>
      <c r="Y14" s="2"/>
    </row>
    <row r="15" spans="1:25" s="13" customFormat="1" ht="42" customHeight="1" x14ac:dyDescent="0.2">
      <c r="A15" s="28">
        <v>0</v>
      </c>
      <c r="B15" s="2" t="s">
        <v>108</v>
      </c>
      <c r="C15" s="3">
        <v>1700</v>
      </c>
      <c r="D15" s="4" t="s">
        <v>109</v>
      </c>
      <c r="E15" s="4" t="s">
        <v>110</v>
      </c>
      <c r="F15" s="4" t="s">
        <v>111</v>
      </c>
      <c r="G15" s="2" t="s">
        <v>38</v>
      </c>
      <c r="H15" s="2" t="s">
        <v>41</v>
      </c>
      <c r="I15" s="4" t="s">
        <v>112</v>
      </c>
      <c r="J15" s="5">
        <v>1</v>
      </c>
      <c r="K15" s="5">
        <v>370</v>
      </c>
      <c r="L15" s="5">
        <v>2023</v>
      </c>
      <c r="M15" s="4" t="s">
        <v>113</v>
      </c>
      <c r="N15" s="4" t="s">
        <v>33</v>
      </c>
      <c r="O15" s="4" t="s">
        <v>34</v>
      </c>
      <c r="P15" s="2" t="s">
        <v>39</v>
      </c>
      <c r="Q15" s="4" t="s">
        <v>44</v>
      </c>
      <c r="R15" s="6" t="s">
        <v>114</v>
      </c>
      <c r="S15" s="7"/>
      <c r="T15" s="2"/>
      <c r="U15" s="8" t="str">
        <f>HYPERLINK("https://media.infra-m.ru/1911/1911068/cover/1911068.jpg", "Обложка")</f>
        <v>Обложка</v>
      </c>
      <c r="V15" s="8" t="str">
        <f>HYPERLINK("https://znanium.ru/catalog/product/1911068", "Ознакомиться")</f>
        <v>Ознакомиться</v>
      </c>
      <c r="W15" s="4" t="s">
        <v>115</v>
      </c>
      <c r="X15" s="2"/>
      <c r="Y15" s="2"/>
    </row>
    <row r="16" spans="1:25" s="13" customFormat="1" ht="51.95" customHeight="1" x14ac:dyDescent="0.2">
      <c r="A16" s="28">
        <v>0</v>
      </c>
      <c r="B16" s="2" t="s">
        <v>116</v>
      </c>
      <c r="C16" s="9">
        <v>340</v>
      </c>
      <c r="D16" s="4" t="s">
        <v>117</v>
      </c>
      <c r="E16" s="4" t="s">
        <v>118</v>
      </c>
      <c r="F16" s="4" t="s">
        <v>119</v>
      </c>
      <c r="G16" s="2" t="s">
        <v>38</v>
      </c>
      <c r="H16" s="2" t="s">
        <v>31</v>
      </c>
      <c r="I16" s="4" t="s">
        <v>120</v>
      </c>
      <c r="J16" s="5">
        <v>1</v>
      </c>
      <c r="K16" s="5">
        <v>74</v>
      </c>
      <c r="L16" s="5">
        <v>2023</v>
      </c>
      <c r="M16" s="4" t="s">
        <v>121</v>
      </c>
      <c r="N16" s="4" t="s">
        <v>33</v>
      </c>
      <c r="O16" s="4" t="s">
        <v>34</v>
      </c>
      <c r="P16" s="2" t="s">
        <v>35</v>
      </c>
      <c r="Q16" s="4" t="s">
        <v>40</v>
      </c>
      <c r="R16" s="6" t="s">
        <v>122</v>
      </c>
      <c r="S16" s="7" t="s">
        <v>123</v>
      </c>
      <c r="T16" s="2"/>
      <c r="U16" s="8" t="str">
        <f>HYPERLINK("https://media.infra-m.ru/1913/1913249/cover/1913249.jpg", "Обложка")</f>
        <v>Обложка</v>
      </c>
      <c r="V16" s="8" t="str">
        <f>HYPERLINK("https://znanium.ru/catalog/product/1913249", "Ознакомиться")</f>
        <v>Ознакомиться</v>
      </c>
      <c r="W16" s="4" t="s">
        <v>124</v>
      </c>
      <c r="X16" s="2"/>
      <c r="Y16" s="2"/>
    </row>
    <row r="17" spans="1:25" s="13" customFormat="1" ht="51.95" customHeight="1" x14ac:dyDescent="0.2">
      <c r="A17" s="28">
        <v>0</v>
      </c>
      <c r="B17" s="2" t="s">
        <v>125</v>
      </c>
      <c r="C17" s="9">
        <v>430</v>
      </c>
      <c r="D17" s="4" t="s">
        <v>126</v>
      </c>
      <c r="E17" s="4" t="s">
        <v>118</v>
      </c>
      <c r="F17" s="4" t="s">
        <v>119</v>
      </c>
      <c r="G17" s="2" t="s">
        <v>38</v>
      </c>
      <c r="H17" s="2" t="s">
        <v>31</v>
      </c>
      <c r="I17" s="4" t="s">
        <v>50</v>
      </c>
      <c r="J17" s="5">
        <v>1</v>
      </c>
      <c r="K17" s="5">
        <v>74</v>
      </c>
      <c r="L17" s="5">
        <v>2024</v>
      </c>
      <c r="M17" s="4" t="s">
        <v>127</v>
      </c>
      <c r="N17" s="4" t="s">
        <v>33</v>
      </c>
      <c r="O17" s="4" t="s">
        <v>34</v>
      </c>
      <c r="P17" s="2" t="s">
        <v>35</v>
      </c>
      <c r="Q17" s="4" t="s">
        <v>51</v>
      </c>
      <c r="R17" s="6" t="s">
        <v>128</v>
      </c>
      <c r="S17" s="7" t="s">
        <v>129</v>
      </c>
      <c r="T17" s="2"/>
      <c r="U17" s="8" t="str">
        <f>HYPERLINK("https://media.infra-m.ru/2083/2083365/cover/2083365.jpg", "Обложка")</f>
        <v>Обложка</v>
      </c>
      <c r="V17" s="8" t="str">
        <f>HYPERLINK("https://znanium.ru/catalog/product/2083365", "Ознакомиться")</f>
        <v>Ознакомиться</v>
      </c>
      <c r="W17" s="4" t="s">
        <v>124</v>
      </c>
      <c r="X17" s="2"/>
      <c r="Y17" s="2"/>
    </row>
    <row r="18" spans="1:25" s="13" customFormat="1" ht="51.95" customHeight="1" x14ac:dyDescent="0.2">
      <c r="A18" s="28">
        <v>0</v>
      </c>
      <c r="B18" s="2" t="s">
        <v>131</v>
      </c>
      <c r="C18" s="3">
        <v>2304</v>
      </c>
      <c r="D18" s="4" t="s">
        <v>132</v>
      </c>
      <c r="E18" s="4" t="s">
        <v>133</v>
      </c>
      <c r="F18" s="4" t="s">
        <v>134</v>
      </c>
      <c r="G18" s="2" t="s">
        <v>30</v>
      </c>
      <c r="H18" s="2" t="s">
        <v>31</v>
      </c>
      <c r="I18" s="4" t="s">
        <v>50</v>
      </c>
      <c r="J18" s="5">
        <v>1</v>
      </c>
      <c r="K18" s="5">
        <v>641</v>
      </c>
      <c r="L18" s="5">
        <v>2021</v>
      </c>
      <c r="M18" s="4" t="s">
        <v>135</v>
      </c>
      <c r="N18" s="4" t="s">
        <v>33</v>
      </c>
      <c r="O18" s="4" t="s">
        <v>34</v>
      </c>
      <c r="P18" s="2" t="s">
        <v>48</v>
      </c>
      <c r="Q18" s="4" t="s">
        <v>51</v>
      </c>
      <c r="R18" s="6" t="s">
        <v>136</v>
      </c>
      <c r="S18" s="7" t="s">
        <v>137</v>
      </c>
      <c r="T18" s="2"/>
      <c r="U18" s="8" t="str">
        <f>HYPERLINK("https://media.infra-m.ru/2081/2081974/cover/2081974.jpg", "Обложка")</f>
        <v>Обложка</v>
      </c>
      <c r="V18" s="8" t="str">
        <f>HYPERLINK("https://znanium.ru/catalog/product/1893793", "Ознакомиться")</f>
        <v>Ознакомиться</v>
      </c>
      <c r="W18" s="4" t="s">
        <v>138</v>
      </c>
      <c r="X18" s="2"/>
      <c r="Y18" s="2"/>
    </row>
    <row r="19" spans="1:25" s="13" customFormat="1" ht="44.1" customHeight="1" x14ac:dyDescent="0.2">
      <c r="A19" s="28">
        <v>0</v>
      </c>
      <c r="B19" s="2" t="s">
        <v>139</v>
      </c>
      <c r="C19" s="9">
        <v>574</v>
      </c>
      <c r="D19" s="4" t="s">
        <v>140</v>
      </c>
      <c r="E19" s="4" t="s">
        <v>141</v>
      </c>
      <c r="F19" s="4" t="s">
        <v>142</v>
      </c>
      <c r="G19" s="2" t="s">
        <v>38</v>
      </c>
      <c r="H19" s="2" t="s">
        <v>31</v>
      </c>
      <c r="I19" s="4" t="s">
        <v>42</v>
      </c>
      <c r="J19" s="5">
        <v>1</v>
      </c>
      <c r="K19" s="5">
        <v>126</v>
      </c>
      <c r="L19" s="5">
        <v>2023</v>
      </c>
      <c r="M19" s="4" t="s">
        <v>143</v>
      </c>
      <c r="N19" s="4" t="s">
        <v>33</v>
      </c>
      <c r="O19" s="4" t="s">
        <v>34</v>
      </c>
      <c r="P19" s="2" t="s">
        <v>43</v>
      </c>
      <c r="Q19" s="4" t="s">
        <v>44</v>
      </c>
      <c r="R19" s="6" t="s">
        <v>144</v>
      </c>
      <c r="S19" s="7"/>
      <c r="T19" s="2"/>
      <c r="U19" s="8" t="str">
        <f>HYPERLINK("https://media.infra-m.ru/1851/1851649/cover/1851649.jpg", "Обложка")</f>
        <v>Обложка</v>
      </c>
      <c r="V19" s="8" t="str">
        <f>HYPERLINK("https://znanium.ru/catalog/product/1462723", "Ознакомиться")</f>
        <v>Ознакомиться</v>
      </c>
      <c r="W19" s="4" t="s">
        <v>130</v>
      </c>
      <c r="X19" s="2"/>
      <c r="Y19" s="2"/>
    </row>
    <row r="20" spans="1:25" s="13" customFormat="1" ht="51.95" customHeight="1" x14ac:dyDescent="0.2">
      <c r="A20" s="28">
        <v>0</v>
      </c>
      <c r="B20" s="2" t="s">
        <v>145</v>
      </c>
      <c r="C20" s="3">
        <v>1584.9</v>
      </c>
      <c r="D20" s="4" t="s">
        <v>146</v>
      </c>
      <c r="E20" s="4" t="s">
        <v>147</v>
      </c>
      <c r="F20" s="4" t="s">
        <v>148</v>
      </c>
      <c r="G20" s="2" t="s">
        <v>30</v>
      </c>
      <c r="H20" s="2" t="s">
        <v>31</v>
      </c>
      <c r="I20" s="4" t="s">
        <v>120</v>
      </c>
      <c r="J20" s="5">
        <v>1</v>
      </c>
      <c r="K20" s="5">
        <v>352</v>
      </c>
      <c r="L20" s="5">
        <v>2023</v>
      </c>
      <c r="M20" s="4" t="s">
        <v>149</v>
      </c>
      <c r="N20" s="4" t="s">
        <v>33</v>
      </c>
      <c r="O20" s="4" t="s">
        <v>34</v>
      </c>
      <c r="P20" s="2" t="s">
        <v>35</v>
      </c>
      <c r="Q20" s="4" t="s">
        <v>53</v>
      </c>
      <c r="R20" s="6" t="s">
        <v>150</v>
      </c>
      <c r="S20" s="7"/>
      <c r="T20" s="2"/>
      <c r="U20" s="8" t="str">
        <f>HYPERLINK("https://media.infra-m.ru/1912/1912967/cover/1912967.jpg", "Обложка")</f>
        <v>Обложка</v>
      </c>
      <c r="V20" s="8" t="str">
        <f>HYPERLINK("https://znanium.ru/catalog/product/1009063", "Ознакомиться")</f>
        <v>Ознакомиться</v>
      </c>
      <c r="W20" s="4" t="s">
        <v>124</v>
      </c>
      <c r="X20" s="2"/>
      <c r="Y20" s="2"/>
    </row>
    <row r="21" spans="1:25" s="13" customFormat="1" ht="51.95" customHeight="1" x14ac:dyDescent="0.2">
      <c r="A21" s="28">
        <v>0</v>
      </c>
      <c r="B21" s="2" t="s">
        <v>151</v>
      </c>
      <c r="C21" s="3">
        <v>1194.9000000000001</v>
      </c>
      <c r="D21" s="4" t="s">
        <v>152</v>
      </c>
      <c r="E21" s="4" t="s">
        <v>153</v>
      </c>
      <c r="F21" s="4" t="s">
        <v>154</v>
      </c>
      <c r="G21" s="2" t="s">
        <v>30</v>
      </c>
      <c r="H21" s="2" t="s">
        <v>31</v>
      </c>
      <c r="I21" s="4" t="s">
        <v>50</v>
      </c>
      <c r="J21" s="5">
        <v>1</v>
      </c>
      <c r="K21" s="5">
        <v>352</v>
      </c>
      <c r="L21" s="5">
        <v>2020</v>
      </c>
      <c r="M21" s="4" t="s">
        <v>155</v>
      </c>
      <c r="N21" s="4" t="s">
        <v>33</v>
      </c>
      <c r="O21" s="4" t="s">
        <v>34</v>
      </c>
      <c r="P21" s="2" t="s">
        <v>35</v>
      </c>
      <c r="Q21" s="4" t="s">
        <v>51</v>
      </c>
      <c r="R21" s="6" t="s">
        <v>156</v>
      </c>
      <c r="S21" s="7" t="s">
        <v>157</v>
      </c>
      <c r="T21" s="2" t="s">
        <v>67</v>
      </c>
      <c r="U21" s="8" t="str">
        <f>HYPERLINK("https://media.infra-m.ru/1044/1044553/cover/1044553.jpg", "Обложка")</f>
        <v>Обложка</v>
      </c>
      <c r="V21" s="8" t="str">
        <f>HYPERLINK("https://znanium.ru/catalog/product/1044553", "Ознакомиться")</f>
        <v>Ознакомиться</v>
      </c>
      <c r="W21" s="4" t="s">
        <v>124</v>
      </c>
      <c r="X21" s="2"/>
      <c r="Y21" s="2"/>
    </row>
    <row r="22" spans="1:25" s="13" customFormat="1" ht="42" customHeight="1" x14ac:dyDescent="0.2">
      <c r="A22" s="28">
        <v>0</v>
      </c>
      <c r="B22" s="2" t="s">
        <v>159</v>
      </c>
      <c r="C22" s="3">
        <v>1280</v>
      </c>
      <c r="D22" s="4" t="s">
        <v>160</v>
      </c>
      <c r="E22" s="4" t="s">
        <v>161</v>
      </c>
      <c r="F22" s="4" t="s">
        <v>162</v>
      </c>
      <c r="G22" s="2" t="s">
        <v>30</v>
      </c>
      <c r="H22" s="2" t="s">
        <v>31</v>
      </c>
      <c r="I22" s="4" t="s">
        <v>42</v>
      </c>
      <c r="J22" s="5">
        <v>1</v>
      </c>
      <c r="K22" s="5">
        <v>251</v>
      </c>
      <c r="L22" s="5">
        <v>2022</v>
      </c>
      <c r="M22" s="4" t="s">
        <v>163</v>
      </c>
      <c r="N22" s="4" t="s">
        <v>33</v>
      </c>
      <c r="O22" s="4" t="s">
        <v>34</v>
      </c>
      <c r="P22" s="2" t="s">
        <v>43</v>
      </c>
      <c r="Q22" s="4" t="s">
        <v>44</v>
      </c>
      <c r="R22" s="6" t="s">
        <v>45</v>
      </c>
      <c r="S22" s="7"/>
      <c r="T22" s="2"/>
      <c r="U22" s="8" t="str">
        <f>HYPERLINK("https://media.infra-m.ru/1599/1599004/cover/1599004.jpg", "Обложка")</f>
        <v>Обложка</v>
      </c>
      <c r="V22" s="8" t="str">
        <f>HYPERLINK("https://znanium.ru/catalog/product/1599004", "Ознакомиться")</f>
        <v>Ознакомиться</v>
      </c>
      <c r="W22" s="4"/>
      <c r="X22" s="2"/>
      <c r="Y22" s="2"/>
    </row>
    <row r="23" spans="1:25" s="13" customFormat="1" ht="44.1" customHeight="1" x14ac:dyDescent="0.2">
      <c r="A23" s="28">
        <v>0</v>
      </c>
      <c r="B23" s="2" t="s">
        <v>164</v>
      </c>
      <c r="C23" s="3">
        <v>1600</v>
      </c>
      <c r="D23" s="4" t="s">
        <v>165</v>
      </c>
      <c r="E23" s="4" t="s">
        <v>166</v>
      </c>
      <c r="F23" s="4" t="s">
        <v>167</v>
      </c>
      <c r="G23" s="2" t="s">
        <v>38</v>
      </c>
      <c r="H23" s="2" t="s">
        <v>41</v>
      </c>
      <c r="I23" s="4" t="s">
        <v>112</v>
      </c>
      <c r="J23" s="5">
        <v>1</v>
      </c>
      <c r="K23" s="5">
        <v>111</v>
      </c>
      <c r="L23" s="5">
        <v>2024</v>
      </c>
      <c r="M23" s="4" t="s">
        <v>168</v>
      </c>
      <c r="N23" s="4" t="s">
        <v>33</v>
      </c>
      <c r="O23" s="4" t="s">
        <v>34</v>
      </c>
      <c r="P23" s="2" t="s">
        <v>35</v>
      </c>
      <c r="Q23" s="4" t="s">
        <v>47</v>
      </c>
      <c r="R23" s="6" t="s">
        <v>169</v>
      </c>
      <c r="S23" s="7"/>
      <c r="T23" s="2"/>
      <c r="U23" s="8" t="str">
        <f>HYPERLINK("https://media.infra-m.ru/2124/2124351/cover/2124351.jpg", "Обложка")</f>
        <v>Обложка</v>
      </c>
      <c r="V23" s="8" t="str">
        <f>HYPERLINK("https://znanium.ru/catalog/product/429250", "Ознакомиться")</f>
        <v>Ознакомиться</v>
      </c>
      <c r="W23" s="4" t="s">
        <v>170</v>
      </c>
      <c r="X23" s="2"/>
      <c r="Y23" s="2"/>
    </row>
    <row r="24" spans="1:25" s="13" customFormat="1" ht="51.95" customHeight="1" x14ac:dyDescent="0.2">
      <c r="A24" s="28">
        <v>0</v>
      </c>
      <c r="B24" s="2" t="s">
        <v>171</v>
      </c>
      <c r="C24" s="9">
        <v>990</v>
      </c>
      <c r="D24" s="4" t="s">
        <v>172</v>
      </c>
      <c r="E24" s="4" t="s">
        <v>173</v>
      </c>
      <c r="F24" s="4" t="s">
        <v>174</v>
      </c>
      <c r="G24" s="2" t="s">
        <v>49</v>
      </c>
      <c r="H24" s="2" t="s">
        <v>31</v>
      </c>
      <c r="I24" s="4" t="s">
        <v>32</v>
      </c>
      <c r="J24" s="5">
        <v>1</v>
      </c>
      <c r="K24" s="5">
        <v>219</v>
      </c>
      <c r="L24" s="5">
        <v>2023</v>
      </c>
      <c r="M24" s="4" t="s">
        <v>175</v>
      </c>
      <c r="N24" s="4" t="s">
        <v>33</v>
      </c>
      <c r="O24" s="4" t="s">
        <v>34</v>
      </c>
      <c r="P24" s="2" t="s">
        <v>35</v>
      </c>
      <c r="Q24" s="4" t="s">
        <v>36</v>
      </c>
      <c r="R24" s="6" t="s">
        <v>176</v>
      </c>
      <c r="S24" s="7" t="s">
        <v>177</v>
      </c>
      <c r="T24" s="2"/>
      <c r="U24" s="8" t="str">
        <f>HYPERLINK("https://media.infra-m.ru/1918/1918607/cover/1918607.jpg", "Обложка")</f>
        <v>Обложка</v>
      </c>
      <c r="V24" s="8" t="str">
        <f>HYPERLINK("https://znanium.ru/catalog/product/1918607", "Ознакомиться")</f>
        <v>Ознакомиться</v>
      </c>
      <c r="W24" s="4" t="s">
        <v>178</v>
      </c>
      <c r="X24" s="2"/>
      <c r="Y24" s="2"/>
    </row>
    <row r="25" spans="1:25" s="13" customFormat="1" ht="51.95" customHeight="1" x14ac:dyDescent="0.2">
      <c r="A25" s="28">
        <v>0</v>
      </c>
      <c r="B25" s="2" t="s">
        <v>179</v>
      </c>
      <c r="C25" s="9">
        <v>990</v>
      </c>
      <c r="D25" s="4" t="s">
        <v>180</v>
      </c>
      <c r="E25" s="4" t="s">
        <v>173</v>
      </c>
      <c r="F25" s="4" t="s">
        <v>174</v>
      </c>
      <c r="G25" s="2" t="s">
        <v>49</v>
      </c>
      <c r="H25" s="2" t="s">
        <v>31</v>
      </c>
      <c r="I25" s="4" t="s">
        <v>50</v>
      </c>
      <c r="J25" s="5">
        <v>1</v>
      </c>
      <c r="K25" s="5">
        <v>219</v>
      </c>
      <c r="L25" s="5">
        <v>2023</v>
      </c>
      <c r="M25" s="4" t="s">
        <v>181</v>
      </c>
      <c r="N25" s="4" t="s">
        <v>33</v>
      </c>
      <c r="O25" s="4" t="s">
        <v>34</v>
      </c>
      <c r="P25" s="2" t="s">
        <v>35</v>
      </c>
      <c r="Q25" s="4" t="s">
        <v>51</v>
      </c>
      <c r="R25" s="6" t="s">
        <v>182</v>
      </c>
      <c r="S25" s="7" t="s">
        <v>183</v>
      </c>
      <c r="T25" s="2"/>
      <c r="U25" s="8" t="str">
        <f>HYPERLINK("https://media.infra-m.ru/1919/1919423/cover/1919423.jpg", "Обложка")</f>
        <v>Обложка</v>
      </c>
      <c r="V25" s="8" t="str">
        <f>HYPERLINK("https://znanium.ru/catalog/product/1919423", "Ознакомиться")</f>
        <v>Ознакомиться</v>
      </c>
      <c r="W25" s="4" t="s">
        <v>178</v>
      </c>
      <c r="X25" s="2"/>
      <c r="Y25" s="2"/>
    </row>
    <row r="26" spans="1:25" s="13" customFormat="1" ht="51.95" customHeight="1" x14ac:dyDescent="0.2">
      <c r="A26" s="28">
        <v>0</v>
      </c>
      <c r="B26" s="2" t="s">
        <v>184</v>
      </c>
      <c r="C26" s="9">
        <v>754</v>
      </c>
      <c r="D26" s="4" t="s">
        <v>185</v>
      </c>
      <c r="E26" s="4" t="s">
        <v>186</v>
      </c>
      <c r="F26" s="4" t="s">
        <v>187</v>
      </c>
      <c r="G26" s="2" t="s">
        <v>49</v>
      </c>
      <c r="H26" s="2" t="s">
        <v>31</v>
      </c>
      <c r="I26" s="4" t="s">
        <v>50</v>
      </c>
      <c r="J26" s="5">
        <v>1</v>
      </c>
      <c r="K26" s="5">
        <v>164</v>
      </c>
      <c r="L26" s="5">
        <v>2023</v>
      </c>
      <c r="M26" s="4" t="s">
        <v>188</v>
      </c>
      <c r="N26" s="4" t="s">
        <v>33</v>
      </c>
      <c r="O26" s="4" t="s">
        <v>34</v>
      </c>
      <c r="P26" s="2" t="s">
        <v>35</v>
      </c>
      <c r="Q26" s="4" t="s">
        <v>51</v>
      </c>
      <c r="R26" s="6" t="s">
        <v>189</v>
      </c>
      <c r="S26" s="7" t="s">
        <v>190</v>
      </c>
      <c r="T26" s="2"/>
      <c r="U26" s="8" t="str">
        <f>HYPERLINK("https://media.infra-m.ru/2093/2093363/cover/2093363.jpg", "Обложка")</f>
        <v>Обложка</v>
      </c>
      <c r="V26" s="8" t="str">
        <f>HYPERLINK("https://znanium.ru/catalog/product/1896446", "Ознакомиться")</f>
        <v>Ознакомиться</v>
      </c>
      <c r="W26" s="4" t="s">
        <v>178</v>
      </c>
      <c r="X26" s="2"/>
      <c r="Y26" s="2"/>
    </row>
    <row r="27" spans="1:25" s="13" customFormat="1" ht="51.95" customHeight="1" x14ac:dyDescent="0.2">
      <c r="A27" s="28">
        <v>0</v>
      </c>
      <c r="B27" s="2" t="s">
        <v>191</v>
      </c>
      <c r="C27" s="3">
        <v>1030</v>
      </c>
      <c r="D27" s="4" t="s">
        <v>192</v>
      </c>
      <c r="E27" s="4" t="s">
        <v>193</v>
      </c>
      <c r="F27" s="4" t="s">
        <v>174</v>
      </c>
      <c r="G27" s="2" t="s">
        <v>49</v>
      </c>
      <c r="H27" s="2" t="s">
        <v>31</v>
      </c>
      <c r="I27" s="4" t="s">
        <v>50</v>
      </c>
      <c r="J27" s="5">
        <v>1</v>
      </c>
      <c r="K27" s="5">
        <v>223</v>
      </c>
      <c r="L27" s="5">
        <v>2023</v>
      </c>
      <c r="M27" s="4" t="s">
        <v>194</v>
      </c>
      <c r="N27" s="4" t="s">
        <v>33</v>
      </c>
      <c r="O27" s="4" t="s">
        <v>34</v>
      </c>
      <c r="P27" s="2" t="s">
        <v>35</v>
      </c>
      <c r="Q27" s="4" t="s">
        <v>51</v>
      </c>
      <c r="R27" s="6" t="s">
        <v>182</v>
      </c>
      <c r="S27" s="7" t="s">
        <v>195</v>
      </c>
      <c r="T27" s="2"/>
      <c r="U27" s="8" t="str">
        <f>HYPERLINK("https://media.infra-m.ru/1919/1919426/cover/1919426.jpg", "Обложка")</f>
        <v>Обложка</v>
      </c>
      <c r="V27" s="8" t="str">
        <f>HYPERLINK("https://znanium.ru/catalog/product/1919426", "Ознакомиться")</f>
        <v>Ознакомиться</v>
      </c>
      <c r="W27" s="4" t="s">
        <v>178</v>
      </c>
      <c r="X27" s="2"/>
      <c r="Y27" s="2"/>
    </row>
    <row r="28" spans="1:25" s="13" customFormat="1" ht="51.95" customHeight="1" x14ac:dyDescent="0.2">
      <c r="A28" s="28">
        <v>0</v>
      </c>
      <c r="B28" s="2" t="s">
        <v>196</v>
      </c>
      <c r="C28" s="3">
        <v>1030</v>
      </c>
      <c r="D28" s="4" t="s">
        <v>197</v>
      </c>
      <c r="E28" s="4" t="s">
        <v>193</v>
      </c>
      <c r="F28" s="4" t="s">
        <v>174</v>
      </c>
      <c r="G28" s="2" t="s">
        <v>49</v>
      </c>
      <c r="H28" s="2" t="s">
        <v>31</v>
      </c>
      <c r="I28" s="4" t="s">
        <v>32</v>
      </c>
      <c r="J28" s="5">
        <v>1</v>
      </c>
      <c r="K28" s="5">
        <v>223</v>
      </c>
      <c r="L28" s="5">
        <v>2024</v>
      </c>
      <c r="M28" s="4" t="s">
        <v>198</v>
      </c>
      <c r="N28" s="4" t="s">
        <v>33</v>
      </c>
      <c r="O28" s="4" t="s">
        <v>34</v>
      </c>
      <c r="P28" s="2" t="s">
        <v>35</v>
      </c>
      <c r="Q28" s="4" t="s">
        <v>47</v>
      </c>
      <c r="R28" s="6" t="s">
        <v>199</v>
      </c>
      <c r="S28" s="7" t="s">
        <v>200</v>
      </c>
      <c r="T28" s="2"/>
      <c r="U28" s="8" t="str">
        <f>HYPERLINK("https://media.infra-m.ru/2096/2096081/cover/2096081.jpg", "Обложка")</f>
        <v>Обложка</v>
      </c>
      <c r="V28" s="8" t="str">
        <f>HYPERLINK("https://znanium.ru/catalog/product/2096081", "Ознакомиться")</f>
        <v>Ознакомиться</v>
      </c>
      <c r="W28" s="4" t="s">
        <v>178</v>
      </c>
      <c r="X28" s="2"/>
      <c r="Y28" s="2"/>
    </row>
    <row r="29" spans="1:25" s="13" customFormat="1" ht="51.95" customHeight="1" x14ac:dyDescent="0.2">
      <c r="A29" s="28">
        <v>0</v>
      </c>
      <c r="B29" s="2" t="s">
        <v>201</v>
      </c>
      <c r="C29" s="9">
        <v>710</v>
      </c>
      <c r="D29" s="4" t="s">
        <v>202</v>
      </c>
      <c r="E29" s="4" t="s">
        <v>203</v>
      </c>
      <c r="F29" s="4" t="s">
        <v>174</v>
      </c>
      <c r="G29" s="2" t="s">
        <v>49</v>
      </c>
      <c r="H29" s="2" t="s">
        <v>31</v>
      </c>
      <c r="I29" s="4" t="s">
        <v>50</v>
      </c>
      <c r="J29" s="5">
        <v>1</v>
      </c>
      <c r="K29" s="5">
        <v>158</v>
      </c>
      <c r="L29" s="5">
        <v>2023</v>
      </c>
      <c r="M29" s="4" t="s">
        <v>204</v>
      </c>
      <c r="N29" s="4" t="s">
        <v>33</v>
      </c>
      <c r="O29" s="4" t="s">
        <v>34</v>
      </c>
      <c r="P29" s="2" t="s">
        <v>35</v>
      </c>
      <c r="Q29" s="4" t="s">
        <v>51</v>
      </c>
      <c r="R29" s="6" t="s">
        <v>182</v>
      </c>
      <c r="S29" s="7" t="s">
        <v>195</v>
      </c>
      <c r="T29" s="2"/>
      <c r="U29" s="8" t="str">
        <f>HYPERLINK("https://media.infra-m.ru/2093/2093368/cover/2093368.jpg", "Обложка")</f>
        <v>Обложка</v>
      </c>
      <c r="V29" s="8" t="str">
        <f>HYPERLINK("https://znanium.ru/catalog/product/1934005", "Ознакомиться")</f>
        <v>Ознакомиться</v>
      </c>
      <c r="W29" s="4" t="s">
        <v>178</v>
      </c>
      <c r="X29" s="2"/>
      <c r="Y29" s="2"/>
    </row>
    <row r="30" spans="1:25" s="13" customFormat="1" ht="51.95" customHeight="1" x14ac:dyDescent="0.2">
      <c r="A30" s="28">
        <v>0</v>
      </c>
      <c r="B30" s="2" t="s">
        <v>205</v>
      </c>
      <c r="C30" s="9">
        <v>720</v>
      </c>
      <c r="D30" s="4" t="s">
        <v>206</v>
      </c>
      <c r="E30" s="4" t="s">
        <v>203</v>
      </c>
      <c r="F30" s="4" t="s">
        <v>174</v>
      </c>
      <c r="G30" s="2" t="s">
        <v>49</v>
      </c>
      <c r="H30" s="2" t="s">
        <v>31</v>
      </c>
      <c r="I30" s="4" t="s">
        <v>32</v>
      </c>
      <c r="J30" s="5">
        <v>1</v>
      </c>
      <c r="K30" s="5">
        <v>158</v>
      </c>
      <c r="L30" s="5">
        <v>2024</v>
      </c>
      <c r="M30" s="4" t="s">
        <v>207</v>
      </c>
      <c r="N30" s="4" t="s">
        <v>33</v>
      </c>
      <c r="O30" s="4" t="s">
        <v>34</v>
      </c>
      <c r="P30" s="2" t="s">
        <v>35</v>
      </c>
      <c r="Q30" s="4" t="s">
        <v>47</v>
      </c>
      <c r="R30" s="6" t="s">
        <v>176</v>
      </c>
      <c r="S30" s="7" t="s">
        <v>208</v>
      </c>
      <c r="T30" s="2"/>
      <c r="U30" s="8" t="str">
        <f>HYPERLINK("https://media.infra-m.ru/1912/1912982/cover/1912982.jpg", "Обложка")</f>
        <v>Обложка</v>
      </c>
      <c r="V30" s="8" t="str">
        <f>HYPERLINK("https://znanium.ru/catalog/product/1912982", "Ознакомиться")</f>
        <v>Ознакомиться</v>
      </c>
      <c r="W30" s="4" t="s">
        <v>178</v>
      </c>
      <c r="X30" s="2"/>
      <c r="Y30" s="2"/>
    </row>
    <row r="31" spans="1:25" s="13" customFormat="1" ht="51.95" customHeight="1" x14ac:dyDescent="0.2">
      <c r="A31" s="28">
        <v>0</v>
      </c>
      <c r="B31" s="2" t="s">
        <v>209</v>
      </c>
      <c r="C31" s="9">
        <v>740</v>
      </c>
      <c r="D31" s="4" t="s">
        <v>210</v>
      </c>
      <c r="E31" s="4" t="s">
        <v>186</v>
      </c>
      <c r="F31" s="4" t="s">
        <v>187</v>
      </c>
      <c r="G31" s="2" t="s">
        <v>49</v>
      </c>
      <c r="H31" s="2" t="s">
        <v>31</v>
      </c>
      <c r="I31" s="4" t="s">
        <v>59</v>
      </c>
      <c r="J31" s="5">
        <v>1</v>
      </c>
      <c r="K31" s="5">
        <v>164</v>
      </c>
      <c r="L31" s="5">
        <v>2023</v>
      </c>
      <c r="M31" s="4" t="s">
        <v>211</v>
      </c>
      <c r="N31" s="4" t="s">
        <v>33</v>
      </c>
      <c r="O31" s="4" t="s">
        <v>34</v>
      </c>
      <c r="P31" s="2" t="s">
        <v>35</v>
      </c>
      <c r="Q31" s="4" t="s">
        <v>47</v>
      </c>
      <c r="R31" s="6" t="s">
        <v>176</v>
      </c>
      <c r="S31" s="7" t="s">
        <v>212</v>
      </c>
      <c r="T31" s="2"/>
      <c r="U31" s="8" t="str">
        <f>HYPERLINK("https://media.infra-m.ru/1915/1915404/cover/1915404.jpg", "Обложка")</f>
        <v>Обложка</v>
      </c>
      <c r="V31" s="8" t="str">
        <f>HYPERLINK("https://znanium.ru/catalog/product/1915404", "Ознакомиться")</f>
        <v>Ознакомиться</v>
      </c>
      <c r="W31" s="4" t="s">
        <v>178</v>
      </c>
      <c r="X31" s="2"/>
      <c r="Y31" s="2"/>
    </row>
    <row r="32" spans="1:25" s="13" customFormat="1" ht="51.95" customHeight="1" x14ac:dyDescent="0.2">
      <c r="A32" s="28">
        <v>0</v>
      </c>
      <c r="B32" s="2" t="s">
        <v>213</v>
      </c>
      <c r="C32" s="9">
        <v>680</v>
      </c>
      <c r="D32" s="4" t="s">
        <v>214</v>
      </c>
      <c r="E32" s="4" t="s">
        <v>215</v>
      </c>
      <c r="F32" s="4" t="s">
        <v>174</v>
      </c>
      <c r="G32" s="2" t="s">
        <v>49</v>
      </c>
      <c r="H32" s="2" t="s">
        <v>31</v>
      </c>
      <c r="I32" s="4" t="s">
        <v>50</v>
      </c>
      <c r="J32" s="5">
        <v>1</v>
      </c>
      <c r="K32" s="5">
        <v>140</v>
      </c>
      <c r="L32" s="5">
        <v>2024</v>
      </c>
      <c r="M32" s="4" t="s">
        <v>216</v>
      </c>
      <c r="N32" s="4" t="s">
        <v>33</v>
      </c>
      <c r="O32" s="4" t="s">
        <v>34</v>
      </c>
      <c r="P32" s="2" t="s">
        <v>35</v>
      </c>
      <c r="Q32" s="4" t="s">
        <v>51</v>
      </c>
      <c r="R32" s="6" t="s">
        <v>189</v>
      </c>
      <c r="S32" s="7" t="s">
        <v>195</v>
      </c>
      <c r="T32" s="2"/>
      <c r="U32" s="8" t="str">
        <f>HYPERLINK("https://media.infra-m.ru/2083/2083374/cover/2083374.jpg", "Обложка")</f>
        <v>Обложка</v>
      </c>
      <c r="V32" s="8" t="str">
        <f>HYPERLINK("https://znanium.ru/catalog/product/2083374", "Ознакомиться")</f>
        <v>Ознакомиться</v>
      </c>
      <c r="W32" s="4" t="s">
        <v>178</v>
      </c>
      <c r="X32" s="2"/>
      <c r="Y32" s="2"/>
    </row>
    <row r="33" spans="1:25" s="13" customFormat="1" ht="51.95" customHeight="1" x14ac:dyDescent="0.2">
      <c r="A33" s="28">
        <v>0</v>
      </c>
      <c r="B33" s="2" t="s">
        <v>217</v>
      </c>
      <c r="C33" s="9">
        <v>650</v>
      </c>
      <c r="D33" s="4" t="s">
        <v>218</v>
      </c>
      <c r="E33" s="4" t="s">
        <v>215</v>
      </c>
      <c r="F33" s="4" t="s">
        <v>174</v>
      </c>
      <c r="G33" s="2" t="s">
        <v>38</v>
      </c>
      <c r="H33" s="2" t="s">
        <v>31</v>
      </c>
      <c r="I33" s="4" t="s">
        <v>59</v>
      </c>
      <c r="J33" s="5">
        <v>1</v>
      </c>
      <c r="K33" s="5">
        <v>140</v>
      </c>
      <c r="L33" s="5">
        <v>2023</v>
      </c>
      <c r="M33" s="4" t="s">
        <v>219</v>
      </c>
      <c r="N33" s="4" t="s">
        <v>33</v>
      </c>
      <c r="O33" s="4" t="s">
        <v>34</v>
      </c>
      <c r="P33" s="2" t="s">
        <v>35</v>
      </c>
      <c r="Q33" s="4" t="s">
        <v>47</v>
      </c>
      <c r="R33" s="6" t="s">
        <v>176</v>
      </c>
      <c r="S33" s="7" t="s">
        <v>177</v>
      </c>
      <c r="T33" s="2"/>
      <c r="U33" s="8" t="str">
        <f>HYPERLINK("https://media.infra-m.ru/1911/1911069/cover/1911069.jpg", "Обложка")</f>
        <v>Обложка</v>
      </c>
      <c r="V33" s="8" t="str">
        <f>HYPERLINK("https://znanium.ru/catalog/product/1911069", "Ознакомиться")</f>
        <v>Ознакомиться</v>
      </c>
      <c r="W33" s="4" t="s">
        <v>178</v>
      </c>
      <c r="X33" s="2"/>
      <c r="Y33" s="2"/>
    </row>
    <row r="34" spans="1:25" s="13" customFormat="1" ht="42" customHeight="1" x14ac:dyDescent="0.2">
      <c r="A34" s="28">
        <v>0</v>
      </c>
      <c r="B34" s="2" t="s">
        <v>220</v>
      </c>
      <c r="C34" s="9">
        <v>650</v>
      </c>
      <c r="D34" s="4" t="s">
        <v>221</v>
      </c>
      <c r="E34" s="4" t="s">
        <v>222</v>
      </c>
      <c r="F34" s="4" t="s">
        <v>223</v>
      </c>
      <c r="G34" s="2" t="s">
        <v>38</v>
      </c>
      <c r="H34" s="2" t="s">
        <v>31</v>
      </c>
      <c r="I34" s="4" t="s">
        <v>224</v>
      </c>
      <c r="J34" s="5">
        <v>1</v>
      </c>
      <c r="K34" s="5">
        <v>144</v>
      </c>
      <c r="L34" s="5">
        <v>2023</v>
      </c>
      <c r="M34" s="4" t="s">
        <v>225</v>
      </c>
      <c r="N34" s="4" t="s">
        <v>33</v>
      </c>
      <c r="O34" s="4" t="s">
        <v>34</v>
      </c>
      <c r="P34" s="2" t="s">
        <v>43</v>
      </c>
      <c r="Q34" s="4" t="s">
        <v>44</v>
      </c>
      <c r="R34" s="6" t="s">
        <v>45</v>
      </c>
      <c r="S34" s="7"/>
      <c r="T34" s="2"/>
      <c r="U34" s="8" t="str">
        <f>HYPERLINK("https://media.infra-m.ru/1976/1976137/cover/1976137.jpg", "Обложка")</f>
        <v>Обложка</v>
      </c>
      <c r="V34" s="8" t="str">
        <f>HYPERLINK("https://znanium.ru/catalog/product/1976137", "Ознакомиться")</f>
        <v>Ознакомиться</v>
      </c>
      <c r="W34" s="4" t="s">
        <v>37</v>
      </c>
      <c r="X34" s="2"/>
      <c r="Y34" s="2"/>
    </row>
    <row r="35" spans="1:25" s="13" customFormat="1" ht="51.95" customHeight="1" x14ac:dyDescent="0.2">
      <c r="A35" s="28">
        <v>0</v>
      </c>
      <c r="B35" s="2" t="s">
        <v>231</v>
      </c>
      <c r="C35" s="3">
        <v>1680</v>
      </c>
      <c r="D35" s="4" t="s">
        <v>232</v>
      </c>
      <c r="E35" s="4" t="s">
        <v>233</v>
      </c>
      <c r="F35" s="4" t="s">
        <v>234</v>
      </c>
      <c r="G35" s="2" t="s">
        <v>49</v>
      </c>
      <c r="H35" s="2" t="s">
        <v>31</v>
      </c>
      <c r="I35" s="4" t="s">
        <v>32</v>
      </c>
      <c r="J35" s="5">
        <v>1</v>
      </c>
      <c r="K35" s="5">
        <v>365</v>
      </c>
      <c r="L35" s="5">
        <v>2024</v>
      </c>
      <c r="M35" s="4" t="s">
        <v>235</v>
      </c>
      <c r="N35" s="4" t="s">
        <v>33</v>
      </c>
      <c r="O35" s="4" t="s">
        <v>34</v>
      </c>
      <c r="P35" s="2" t="s">
        <v>48</v>
      </c>
      <c r="Q35" s="4" t="s">
        <v>47</v>
      </c>
      <c r="R35" s="6" t="s">
        <v>236</v>
      </c>
      <c r="S35" s="7" t="s">
        <v>237</v>
      </c>
      <c r="T35" s="2" t="s">
        <v>67</v>
      </c>
      <c r="U35" s="8" t="str">
        <f>HYPERLINK("https://media.infra-m.ru/2069/2069329/cover/2069329.jpg", "Обложка")</f>
        <v>Обложка</v>
      </c>
      <c r="V35" s="8" t="str">
        <f>HYPERLINK("https://znanium.ru/catalog/product/2069329", "Ознакомиться")</f>
        <v>Ознакомиться</v>
      </c>
      <c r="W35" s="4" t="s">
        <v>230</v>
      </c>
      <c r="X35" s="2"/>
      <c r="Y35" s="2"/>
    </row>
    <row r="36" spans="1:25" s="13" customFormat="1" ht="51.95" customHeight="1" x14ac:dyDescent="0.2">
      <c r="A36" s="28">
        <v>0</v>
      </c>
      <c r="B36" s="2" t="s">
        <v>238</v>
      </c>
      <c r="C36" s="3">
        <v>2690</v>
      </c>
      <c r="D36" s="4" t="s">
        <v>239</v>
      </c>
      <c r="E36" s="4" t="s">
        <v>240</v>
      </c>
      <c r="F36" s="4" t="s">
        <v>241</v>
      </c>
      <c r="G36" s="2" t="s">
        <v>30</v>
      </c>
      <c r="H36" s="2" t="s">
        <v>31</v>
      </c>
      <c r="I36" s="4" t="s">
        <v>242</v>
      </c>
      <c r="J36" s="5">
        <v>1</v>
      </c>
      <c r="K36" s="5">
        <v>607</v>
      </c>
      <c r="L36" s="5">
        <v>2022</v>
      </c>
      <c r="M36" s="4" t="s">
        <v>243</v>
      </c>
      <c r="N36" s="4" t="s">
        <v>33</v>
      </c>
      <c r="O36" s="4" t="s">
        <v>34</v>
      </c>
      <c r="P36" s="2" t="s">
        <v>244</v>
      </c>
      <c r="Q36" s="4" t="s">
        <v>44</v>
      </c>
      <c r="R36" s="6" t="s">
        <v>245</v>
      </c>
      <c r="S36" s="7"/>
      <c r="T36" s="2"/>
      <c r="U36" s="8" t="str">
        <f>HYPERLINK("https://media.infra-m.ru/1858/1858586/cover/1858586.jpg", "Обложка")</f>
        <v>Обложка</v>
      </c>
      <c r="V36" s="8" t="str">
        <f>HYPERLINK("https://znanium.ru/catalog/product/1858586", "Ознакомиться")</f>
        <v>Ознакомиться</v>
      </c>
      <c r="W36" s="4" t="s">
        <v>246</v>
      </c>
      <c r="X36" s="2"/>
      <c r="Y36" s="2"/>
    </row>
    <row r="37" spans="1:25" s="13" customFormat="1" ht="51.95" customHeight="1" x14ac:dyDescent="0.2">
      <c r="A37" s="28">
        <v>0</v>
      </c>
      <c r="B37" s="2" t="s">
        <v>247</v>
      </c>
      <c r="C37" s="3">
        <v>1370</v>
      </c>
      <c r="D37" s="4" t="s">
        <v>248</v>
      </c>
      <c r="E37" s="4" t="s">
        <v>249</v>
      </c>
      <c r="F37" s="4" t="s">
        <v>229</v>
      </c>
      <c r="G37" s="2" t="s">
        <v>49</v>
      </c>
      <c r="H37" s="2" t="s">
        <v>31</v>
      </c>
      <c r="I37" s="4" t="s">
        <v>65</v>
      </c>
      <c r="J37" s="5">
        <v>1</v>
      </c>
      <c r="K37" s="5">
        <v>298</v>
      </c>
      <c r="L37" s="5">
        <v>2024</v>
      </c>
      <c r="M37" s="4" t="s">
        <v>250</v>
      </c>
      <c r="N37" s="4" t="s">
        <v>33</v>
      </c>
      <c r="O37" s="4" t="s">
        <v>34</v>
      </c>
      <c r="P37" s="2" t="s">
        <v>48</v>
      </c>
      <c r="Q37" s="4" t="s">
        <v>53</v>
      </c>
      <c r="R37" s="6" t="s">
        <v>251</v>
      </c>
      <c r="S37" s="7" t="s">
        <v>237</v>
      </c>
      <c r="T37" s="2"/>
      <c r="U37" s="8" t="str">
        <f>HYPERLINK("https://media.infra-m.ru/2085/2085113/cover/2085113.jpg", "Обложка")</f>
        <v>Обложка</v>
      </c>
      <c r="V37" s="8" t="str">
        <f>HYPERLINK("https://znanium.ru/catalog/product/2085113", "Ознакомиться")</f>
        <v>Ознакомиться</v>
      </c>
      <c r="W37" s="4" t="s">
        <v>230</v>
      </c>
      <c r="X37" s="2"/>
      <c r="Y37" s="2"/>
    </row>
    <row r="38" spans="1:25" s="13" customFormat="1" ht="51.95" customHeight="1" x14ac:dyDescent="0.2">
      <c r="A38" s="28">
        <v>0</v>
      </c>
      <c r="B38" s="2" t="s">
        <v>252</v>
      </c>
      <c r="C38" s="9">
        <v>830</v>
      </c>
      <c r="D38" s="4" t="s">
        <v>253</v>
      </c>
      <c r="E38" s="4" t="s">
        <v>254</v>
      </c>
      <c r="F38" s="4" t="s">
        <v>255</v>
      </c>
      <c r="G38" s="2" t="s">
        <v>49</v>
      </c>
      <c r="H38" s="2" t="s">
        <v>31</v>
      </c>
      <c r="I38" s="4" t="s">
        <v>99</v>
      </c>
      <c r="J38" s="5">
        <v>1</v>
      </c>
      <c r="K38" s="5">
        <v>172</v>
      </c>
      <c r="L38" s="5">
        <v>2023</v>
      </c>
      <c r="M38" s="4" t="s">
        <v>256</v>
      </c>
      <c r="N38" s="4" t="s">
        <v>33</v>
      </c>
      <c r="O38" s="4" t="s">
        <v>34</v>
      </c>
      <c r="P38" s="2" t="s">
        <v>35</v>
      </c>
      <c r="Q38" s="4" t="s">
        <v>53</v>
      </c>
      <c r="R38" s="6" t="s">
        <v>257</v>
      </c>
      <c r="S38" s="7" t="s">
        <v>258</v>
      </c>
      <c r="T38" s="2"/>
      <c r="U38" s="8" t="str">
        <f>HYPERLINK("https://media.infra-m.ru/1905/1905625/cover/1905625.jpg", "Обложка")</f>
        <v>Обложка</v>
      </c>
      <c r="V38" s="8" t="str">
        <f>HYPERLINK("https://znanium.ru/catalog/product/1905625", "Ознакомиться")</f>
        <v>Ознакомиться</v>
      </c>
      <c r="W38" s="4" t="s">
        <v>46</v>
      </c>
      <c r="X38" s="2"/>
      <c r="Y38" s="2"/>
    </row>
    <row r="39" spans="1:25" s="13" customFormat="1" ht="51.95" customHeight="1" x14ac:dyDescent="0.2">
      <c r="A39" s="28">
        <v>0</v>
      </c>
      <c r="B39" s="2" t="s">
        <v>262</v>
      </c>
      <c r="C39" s="3">
        <v>2580</v>
      </c>
      <c r="D39" s="4" t="s">
        <v>263</v>
      </c>
      <c r="E39" s="4" t="s">
        <v>259</v>
      </c>
      <c r="F39" s="4" t="s">
        <v>260</v>
      </c>
      <c r="G39" s="2" t="s">
        <v>30</v>
      </c>
      <c r="H39" s="2" t="s">
        <v>31</v>
      </c>
      <c r="I39" s="4" t="s">
        <v>50</v>
      </c>
      <c r="J39" s="5">
        <v>1</v>
      </c>
      <c r="K39" s="5">
        <v>560</v>
      </c>
      <c r="L39" s="5">
        <v>2024</v>
      </c>
      <c r="M39" s="4" t="s">
        <v>264</v>
      </c>
      <c r="N39" s="4" t="s">
        <v>33</v>
      </c>
      <c r="O39" s="4" t="s">
        <v>34</v>
      </c>
      <c r="P39" s="2" t="s">
        <v>48</v>
      </c>
      <c r="Q39" s="4" t="s">
        <v>51</v>
      </c>
      <c r="R39" s="6" t="s">
        <v>265</v>
      </c>
      <c r="S39" s="7" t="s">
        <v>266</v>
      </c>
      <c r="T39" s="2"/>
      <c r="U39" s="8" t="str">
        <f>HYPERLINK("https://media.infra-m.ru/2085/2085115/cover/2085115.jpg", "Обложка")</f>
        <v>Обложка</v>
      </c>
      <c r="V39" s="8" t="str">
        <f>HYPERLINK("https://znanium.ru/catalog/product/2085115", "Ознакомиться")</f>
        <v>Ознакомиться</v>
      </c>
      <c r="W39" s="4" t="s">
        <v>261</v>
      </c>
      <c r="X39" s="2"/>
      <c r="Y39" s="2"/>
    </row>
    <row r="40" spans="1:25" s="13" customFormat="1" ht="42" customHeight="1" x14ac:dyDescent="0.2">
      <c r="A40" s="28">
        <v>0</v>
      </c>
      <c r="B40" s="2" t="s">
        <v>267</v>
      </c>
      <c r="C40" s="3">
        <v>1440</v>
      </c>
      <c r="D40" s="4" t="s">
        <v>268</v>
      </c>
      <c r="E40" s="4" t="s">
        <v>269</v>
      </c>
      <c r="F40" s="4" t="s">
        <v>270</v>
      </c>
      <c r="G40" s="2" t="s">
        <v>38</v>
      </c>
      <c r="H40" s="2" t="s">
        <v>31</v>
      </c>
      <c r="I40" s="4" t="s">
        <v>42</v>
      </c>
      <c r="J40" s="5">
        <v>1</v>
      </c>
      <c r="K40" s="5">
        <v>313</v>
      </c>
      <c r="L40" s="5">
        <v>2023</v>
      </c>
      <c r="M40" s="4" t="s">
        <v>271</v>
      </c>
      <c r="N40" s="4" t="s">
        <v>33</v>
      </c>
      <c r="O40" s="4" t="s">
        <v>34</v>
      </c>
      <c r="P40" s="2" t="s">
        <v>43</v>
      </c>
      <c r="Q40" s="4" t="s">
        <v>44</v>
      </c>
      <c r="R40" s="6" t="s">
        <v>272</v>
      </c>
      <c r="S40" s="7"/>
      <c r="T40" s="2"/>
      <c r="U40" s="8" t="str">
        <f>HYPERLINK("https://media.infra-m.ru/1926/1926407/cover/1926407.jpg", "Обложка")</f>
        <v>Обложка</v>
      </c>
      <c r="V40" s="8" t="str">
        <f>HYPERLINK("https://znanium.ru/catalog/product/1926407", "Ознакомиться")</f>
        <v>Ознакомиться</v>
      </c>
      <c r="W40" s="4" t="s">
        <v>273</v>
      </c>
      <c r="X40" s="2"/>
      <c r="Y40" s="2"/>
    </row>
    <row r="41" spans="1:25" s="13" customFormat="1" ht="44.1" customHeight="1" x14ac:dyDescent="0.2">
      <c r="A41" s="28">
        <v>0</v>
      </c>
      <c r="B41" s="2" t="s">
        <v>274</v>
      </c>
      <c r="C41" s="3">
        <v>1580</v>
      </c>
      <c r="D41" s="4" t="s">
        <v>275</v>
      </c>
      <c r="E41" s="4" t="s">
        <v>276</v>
      </c>
      <c r="F41" s="4" t="s">
        <v>277</v>
      </c>
      <c r="G41" s="2" t="s">
        <v>30</v>
      </c>
      <c r="H41" s="2" t="s">
        <v>31</v>
      </c>
      <c r="I41" s="4" t="s">
        <v>50</v>
      </c>
      <c r="J41" s="5">
        <v>1</v>
      </c>
      <c r="K41" s="5">
        <v>336</v>
      </c>
      <c r="L41" s="5">
        <v>2024</v>
      </c>
      <c r="M41" s="4" t="s">
        <v>278</v>
      </c>
      <c r="N41" s="4" t="s">
        <v>33</v>
      </c>
      <c r="O41" s="4" t="s">
        <v>34</v>
      </c>
      <c r="P41" s="2" t="s">
        <v>35</v>
      </c>
      <c r="Q41" s="4" t="s">
        <v>51</v>
      </c>
      <c r="R41" s="6" t="s">
        <v>45</v>
      </c>
      <c r="S41" s="7"/>
      <c r="T41" s="2"/>
      <c r="U41" s="8" t="str">
        <f>HYPERLINK("https://media.infra-m.ru/1930/1930687/cover/1930687.jpg", "Обложка")</f>
        <v>Обложка</v>
      </c>
      <c r="V41" s="8" t="str">
        <f>HYPERLINK("https://znanium.ru/catalog/product/1930687", "Ознакомиться")</f>
        <v>Ознакомиться</v>
      </c>
      <c r="W41" s="4" t="s">
        <v>279</v>
      </c>
      <c r="X41" s="2" t="s">
        <v>280</v>
      </c>
      <c r="Y41" s="2"/>
    </row>
    <row r="42" spans="1:25" s="13" customFormat="1" ht="42" customHeight="1" x14ac:dyDescent="0.2">
      <c r="A42" s="28">
        <v>0</v>
      </c>
      <c r="B42" s="2" t="s">
        <v>281</v>
      </c>
      <c r="C42" s="3">
        <v>1860</v>
      </c>
      <c r="D42" s="4" t="s">
        <v>282</v>
      </c>
      <c r="E42" s="4" t="s">
        <v>283</v>
      </c>
      <c r="F42" s="4" t="s">
        <v>284</v>
      </c>
      <c r="G42" s="2" t="s">
        <v>49</v>
      </c>
      <c r="H42" s="2" t="s">
        <v>31</v>
      </c>
      <c r="I42" s="4" t="s">
        <v>50</v>
      </c>
      <c r="J42" s="5">
        <v>1</v>
      </c>
      <c r="K42" s="5">
        <v>400</v>
      </c>
      <c r="L42" s="5">
        <v>2024</v>
      </c>
      <c r="M42" s="4" t="s">
        <v>285</v>
      </c>
      <c r="N42" s="4" t="s">
        <v>33</v>
      </c>
      <c r="O42" s="4" t="s">
        <v>34</v>
      </c>
      <c r="P42" s="2" t="s">
        <v>35</v>
      </c>
      <c r="Q42" s="4" t="s">
        <v>51</v>
      </c>
      <c r="R42" s="6" t="s">
        <v>286</v>
      </c>
      <c r="S42" s="7"/>
      <c r="T42" s="2"/>
      <c r="U42" s="8" t="str">
        <f>HYPERLINK("https://media.infra-m.ru/2048/2048901/cover/2048901.jpg", "Обложка")</f>
        <v>Обложка</v>
      </c>
      <c r="V42" s="8" t="str">
        <f>HYPERLINK("https://znanium.ru/catalog/product/2048901", "Ознакомиться")</f>
        <v>Ознакомиться</v>
      </c>
      <c r="W42" s="4" t="s">
        <v>287</v>
      </c>
      <c r="X42" s="2"/>
      <c r="Y42" s="2"/>
    </row>
    <row r="43" spans="1:25" s="13" customFormat="1" ht="51.95" customHeight="1" x14ac:dyDescent="0.2">
      <c r="A43" s="28">
        <v>0</v>
      </c>
      <c r="B43" s="2" t="s">
        <v>291</v>
      </c>
      <c r="C43" s="3">
        <v>1700</v>
      </c>
      <c r="D43" s="4" t="s">
        <v>292</v>
      </c>
      <c r="E43" s="4" t="s">
        <v>293</v>
      </c>
      <c r="F43" s="4" t="s">
        <v>226</v>
      </c>
      <c r="G43" s="2" t="s">
        <v>49</v>
      </c>
      <c r="H43" s="2" t="s">
        <v>100</v>
      </c>
      <c r="I43" s="4" t="s">
        <v>227</v>
      </c>
      <c r="J43" s="5">
        <v>1</v>
      </c>
      <c r="K43" s="5">
        <v>288</v>
      </c>
      <c r="L43" s="5">
        <v>2023</v>
      </c>
      <c r="M43" s="4" t="s">
        <v>294</v>
      </c>
      <c r="N43" s="4" t="s">
        <v>33</v>
      </c>
      <c r="O43" s="4" t="s">
        <v>34</v>
      </c>
      <c r="P43" s="2" t="s">
        <v>35</v>
      </c>
      <c r="Q43" s="4" t="s">
        <v>51</v>
      </c>
      <c r="R43" s="6" t="s">
        <v>295</v>
      </c>
      <c r="S43" s="7" t="s">
        <v>228</v>
      </c>
      <c r="T43" s="2"/>
      <c r="U43" s="8" t="str">
        <f>HYPERLINK("https://media.infra-m.ru/1999/1999791/cover/1999791.jpg", "Обложка")</f>
        <v>Обложка</v>
      </c>
      <c r="V43" s="8" t="str">
        <f>HYPERLINK("https://znanium.ru/catalog/product/1999791", "Ознакомиться")</f>
        <v>Ознакомиться</v>
      </c>
      <c r="W43" s="4" t="s">
        <v>46</v>
      </c>
      <c r="X43" s="2"/>
      <c r="Y43" s="2"/>
    </row>
    <row r="44" spans="1:25" s="13" customFormat="1" ht="51.95" customHeight="1" x14ac:dyDescent="0.2">
      <c r="A44" s="28">
        <v>0</v>
      </c>
      <c r="B44" s="2" t="s">
        <v>296</v>
      </c>
      <c r="C44" s="9">
        <v>804</v>
      </c>
      <c r="D44" s="4" t="s">
        <v>297</v>
      </c>
      <c r="E44" s="4" t="s">
        <v>298</v>
      </c>
      <c r="F44" s="4" t="s">
        <v>299</v>
      </c>
      <c r="G44" s="2" t="s">
        <v>38</v>
      </c>
      <c r="H44" s="2" t="s">
        <v>100</v>
      </c>
      <c r="I44" s="4"/>
      <c r="J44" s="5">
        <v>1</v>
      </c>
      <c r="K44" s="5">
        <v>176</v>
      </c>
      <c r="L44" s="5">
        <v>2024</v>
      </c>
      <c r="M44" s="4" t="s">
        <v>300</v>
      </c>
      <c r="N44" s="4" t="s">
        <v>289</v>
      </c>
      <c r="O44" s="4" t="s">
        <v>290</v>
      </c>
      <c r="P44" s="2" t="s">
        <v>43</v>
      </c>
      <c r="Q44" s="4" t="s">
        <v>44</v>
      </c>
      <c r="R44" s="6" t="s">
        <v>301</v>
      </c>
      <c r="S44" s="7"/>
      <c r="T44" s="2"/>
      <c r="U44" s="8" t="str">
        <f>HYPERLINK("https://media.infra-m.ru/2102/2102669/cover/2102669.jpg", "Обложка")</f>
        <v>Обложка</v>
      </c>
      <c r="V44" s="10"/>
      <c r="W44" s="4" t="s">
        <v>302</v>
      </c>
      <c r="X44" s="2"/>
      <c r="Y44" s="2"/>
    </row>
    <row r="45" spans="1:25" s="13" customFormat="1" ht="51.95" customHeight="1" x14ac:dyDescent="0.2">
      <c r="A45" s="28">
        <v>0</v>
      </c>
      <c r="B45" s="2" t="s">
        <v>303</v>
      </c>
      <c r="C45" s="3">
        <v>1164.9000000000001</v>
      </c>
      <c r="D45" s="4" t="s">
        <v>304</v>
      </c>
      <c r="E45" s="4" t="s">
        <v>305</v>
      </c>
      <c r="F45" s="4" t="s">
        <v>306</v>
      </c>
      <c r="G45" s="2" t="s">
        <v>30</v>
      </c>
      <c r="H45" s="2" t="s">
        <v>31</v>
      </c>
      <c r="I45" s="4" t="s">
        <v>59</v>
      </c>
      <c r="J45" s="5">
        <v>1</v>
      </c>
      <c r="K45" s="5">
        <v>259</v>
      </c>
      <c r="L45" s="5">
        <v>2023</v>
      </c>
      <c r="M45" s="4" t="s">
        <v>307</v>
      </c>
      <c r="N45" s="4" t="s">
        <v>33</v>
      </c>
      <c r="O45" s="4" t="s">
        <v>34</v>
      </c>
      <c r="P45" s="2" t="s">
        <v>35</v>
      </c>
      <c r="Q45" s="4" t="s">
        <v>47</v>
      </c>
      <c r="R45" s="6" t="s">
        <v>308</v>
      </c>
      <c r="S45" s="7"/>
      <c r="T45" s="2"/>
      <c r="U45" s="8" t="str">
        <f>HYPERLINK("https://media.infra-m.ru/1981/1981665/cover/1981665.jpg", "Обложка")</f>
        <v>Обложка</v>
      </c>
      <c r="V45" s="8" t="str">
        <f>HYPERLINK("https://znanium.ru/catalog/product/960050", "Ознакомиться")</f>
        <v>Ознакомиться</v>
      </c>
      <c r="W45" s="4" t="s">
        <v>309</v>
      </c>
      <c r="X45" s="2"/>
      <c r="Y45" s="2"/>
    </row>
    <row r="46" spans="1:25" s="13" customFormat="1" ht="51.95" customHeight="1" x14ac:dyDescent="0.2">
      <c r="A46" s="28">
        <v>0</v>
      </c>
      <c r="B46" s="2" t="s">
        <v>310</v>
      </c>
      <c r="C46" s="3">
        <v>1154.9000000000001</v>
      </c>
      <c r="D46" s="4" t="s">
        <v>311</v>
      </c>
      <c r="E46" s="4" t="s">
        <v>312</v>
      </c>
      <c r="F46" s="4" t="s">
        <v>158</v>
      </c>
      <c r="G46" s="2" t="s">
        <v>30</v>
      </c>
      <c r="H46" s="2" t="s">
        <v>66</v>
      </c>
      <c r="I46" s="4"/>
      <c r="J46" s="5">
        <v>1</v>
      </c>
      <c r="K46" s="5">
        <v>252</v>
      </c>
      <c r="L46" s="5">
        <v>2023</v>
      </c>
      <c r="M46" s="4" t="s">
        <v>313</v>
      </c>
      <c r="N46" s="4" t="s">
        <v>33</v>
      </c>
      <c r="O46" s="4" t="s">
        <v>34</v>
      </c>
      <c r="P46" s="2" t="s">
        <v>43</v>
      </c>
      <c r="Q46" s="4" t="s">
        <v>47</v>
      </c>
      <c r="R46" s="6" t="s">
        <v>314</v>
      </c>
      <c r="S46" s="7" t="s">
        <v>315</v>
      </c>
      <c r="T46" s="2"/>
      <c r="U46" s="8" t="str">
        <f>HYPERLINK("https://media.infra-m.ru/1901/1901548/cover/1901548.jpg", "Обложка")</f>
        <v>Обложка</v>
      </c>
      <c r="V46" s="8" t="str">
        <f>HYPERLINK("https://znanium.ru/catalog/product/1002371", "Ознакомиться")</f>
        <v>Ознакомиться</v>
      </c>
      <c r="W46" s="4" t="s">
        <v>64</v>
      </c>
      <c r="X46" s="2"/>
      <c r="Y46" s="2"/>
    </row>
    <row r="47" spans="1:25" s="13" customFormat="1" ht="44.1" customHeight="1" x14ac:dyDescent="0.2">
      <c r="A47" s="28">
        <v>0</v>
      </c>
      <c r="B47" s="2" t="s">
        <v>316</v>
      </c>
      <c r="C47" s="9">
        <v>790</v>
      </c>
      <c r="D47" s="4" t="s">
        <v>317</v>
      </c>
      <c r="E47" s="4" t="s">
        <v>318</v>
      </c>
      <c r="F47" s="4" t="s">
        <v>319</v>
      </c>
      <c r="G47" s="2" t="s">
        <v>38</v>
      </c>
      <c r="H47" s="2" t="s">
        <v>31</v>
      </c>
      <c r="I47" s="4" t="s">
        <v>42</v>
      </c>
      <c r="J47" s="5">
        <v>1</v>
      </c>
      <c r="K47" s="5">
        <v>174</v>
      </c>
      <c r="L47" s="5">
        <v>2023</v>
      </c>
      <c r="M47" s="4" t="s">
        <v>320</v>
      </c>
      <c r="N47" s="4" t="s">
        <v>33</v>
      </c>
      <c r="O47" s="4" t="s">
        <v>34</v>
      </c>
      <c r="P47" s="2" t="s">
        <v>43</v>
      </c>
      <c r="Q47" s="4" t="s">
        <v>44</v>
      </c>
      <c r="R47" s="6" t="s">
        <v>288</v>
      </c>
      <c r="S47" s="7"/>
      <c r="T47" s="2"/>
      <c r="U47" s="8" t="str">
        <f>HYPERLINK("https://media.infra-m.ru/2038/2038326/cover/2038326.jpg", "Обложка")</f>
        <v>Обложка</v>
      </c>
      <c r="V47" s="8" t="str">
        <f>HYPERLINK("https://znanium.ru/catalog/product/2038326", "Ознакомиться")</f>
        <v>Ознакомиться</v>
      </c>
      <c r="W47" s="4" t="s">
        <v>64</v>
      </c>
      <c r="X47" s="2"/>
      <c r="Y47" s="2"/>
    </row>
    <row r="48" spans="1:25" s="13" customFormat="1" ht="51.95" customHeight="1" x14ac:dyDescent="0.2">
      <c r="A48" s="28">
        <v>0</v>
      </c>
      <c r="B48" s="2" t="s">
        <v>322</v>
      </c>
      <c r="C48" s="3">
        <v>1510</v>
      </c>
      <c r="D48" s="4" t="s">
        <v>323</v>
      </c>
      <c r="E48" s="4" t="s">
        <v>324</v>
      </c>
      <c r="F48" s="4" t="s">
        <v>325</v>
      </c>
      <c r="G48" s="2" t="s">
        <v>49</v>
      </c>
      <c r="H48" s="2" t="s">
        <v>31</v>
      </c>
      <c r="I48" s="4" t="s">
        <v>32</v>
      </c>
      <c r="J48" s="5">
        <v>1</v>
      </c>
      <c r="K48" s="5">
        <v>336</v>
      </c>
      <c r="L48" s="5">
        <v>2023</v>
      </c>
      <c r="M48" s="4" t="s">
        <v>326</v>
      </c>
      <c r="N48" s="4" t="s">
        <v>33</v>
      </c>
      <c r="O48" s="4" t="s">
        <v>34</v>
      </c>
      <c r="P48" s="2" t="s">
        <v>48</v>
      </c>
      <c r="Q48" s="4" t="s">
        <v>47</v>
      </c>
      <c r="R48" s="6" t="s">
        <v>327</v>
      </c>
      <c r="S48" s="7" t="s">
        <v>328</v>
      </c>
      <c r="T48" s="2"/>
      <c r="U48" s="8" t="str">
        <f>HYPERLINK("https://media.infra-m.ru/1933/1933136/cover/1933136.jpg", "Обложка")</f>
        <v>Обложка</v>
      </c>
      <c r="V48" s="8" t="str">
        <f>HYPERLINK("https://znanium.ru/catalog/product/1933136", "Ознакомиться")</f>
        <v>Ознакомиться</v>
      </c>
      <c r="W48" s="4" t="s">
        <v>329</v>
      </c>
      <c r="X48" s="2"/>
      <c r="Y48" s="2"/>
    </row>
    <row r="49" spans="1:25" s="13" customFormat="1" ht="51.95" customHeight="1" x14ac:dyDescent="0.2">
      <c r="A49" s="28">
        <v>0</v>
      </c>
      <c r="B49" s="2" t="s">
        <v>331</v>
      </c>
      <c r="C49" s="9">
        <v>620</v>
      </c>
      <c r="D49" s="4" t="s">
        <v>332</v>
      </c>
      <c r="E49" s="4" t="s">
        <v>333</v>
      </c>
      <c r="F49" s="4" t="s">
        <v>334</v>
      </c>
      <c r="G49" s="2" t="s">
        <v>38</v>
      </c>
      <c r="H49" s="2" t="s">
        <v>100</v>
      </c>
      <c r="I49" s="4"/>
      <c r="J49" s="5">
        <v>1</v>
      </c>
      <c r="K49" s="5">
        <v>104</v>
      </c>
      <c r="L49" s="5">
        <v>2024</v>
      </c>
      <c r="M49" s="4" t="s">
        <v>335</v>
      </c>
      <c r="N49" s="4" t="s">
        <v>33</v>
      </c>
      <c r="O49" s="4" t="s">
        <v>34</v>
      </c>
      <c r="P49" s="2" t="s">
        <v>330</v>
      </c>
      <c r="Q49" s="4" t="s">
        <v>44</v>
      </c>
      <c r="R49" s="6" t="s">
        <v>336</v>
      </c>
      <c r="S49" s="7"/>
      <c r="T49" s="2"/>
      <c r="U49" s="8" t="str">
        <f>HYPERLINK("https://media.infra-m.ru/2131/2131764/cover/2131764.jpg", "Обложка")</f>
        <v>Обложка</v>
      </c>
      <c r="V49" s="8" t="str">
        <f>HYPERLINK("https://znanium.ru/catalog/product/2131764", "Ознакомиться")</f>
        <v>Ознакомиться</v>
      </c>
      <c r="W49" s="4" t="s">
        <v>321</v>
      </c>
      <c r="X49" s="2"/>
      <c r="Y49" s="2"/>
    </row>
    <row r="50" spans="1:25" s="14" customFormat="1" ht="21.95" customHeight="1" x14ac:dyDescent="0.2"/>
    <row r="51" spans="1:25" ht="15.95" customHeight="1" x14ac:dyDescent="0.25">
      <c r="A51" s="15"/>
      <c r="B51" s="15"/>
    </row>
    <row r="52" spans="1:25" s="16" customFormat="1" ht="12.95" customHeight="1" x14ac:dyDescent="0.2"/>
    <row r="53" spans="1:25" s="16" customFormat="1" ht="12.95" customHeight="1" x14ac:dyDescent="0.2">
      <c r="A53" s="17"/>
      <c r="B53" s="17"/>
      <c r="C53" s="17"/>
      <c r="D53" s="17"/>
      <c r="E53" s="17"/>
    </row>
    <row r="54" spans="1:25" s="16" customFormat="1" ht="12.95" customHeight="1" x14ac:dyDescent="0.2">
      <c r="A54" s="17"/>
      <c r="B54" s="17"/>
      <c r="C54" s="17"/>
      <c r="D54" s="17"/>
      <c r="E54" s="17"/>
    </row>
    <row r="55" spans="1:25" s="16" customFormat="1" ht="12.95" customHeight="1" x14ac:dyDescent="0.2">
      <c r="A55" s="17"/>
      <c r="B55" s="17"/>
      <c r="C55" s="17"/>
      <c r="D55" s="17"/>
      <c r="E55" s="17"/>
    </row>
    <row r="56" spans="1:25" s="16" customFormat="1" ht="12.95" customHeight="1" x14ac:dyDescent="0.2">
      <c r="A56" s="17"/>
      <c r="B56" s="17"/>
      <c r="C56" s="17"/>
      <c r="D56" s="17"/>
      <c r="E56" s="17"/>
    </row>
    <row r="57" spans="1:25" s="16" customFormat="1" ht="12.95" customHeight="1" x14ac:dyDescent="0.2">
      <c r="A57" s="17"/>
      <c r="B57" s="17"/>
      <c r="C57" s="17"/>
      <c r="D57" s="17"/>
      <c r="E57" s="17"/>
    </row>
    <row r="58" spans="1:25" s="16" customFormat="1" ht="12.95" customHeight="1" x14ac:dyDescent="0.2">
      <c r="A58" s="17"/>
      <c r="B58" s="17"/>
      <c r="C58" s="17"/>
      <c r="D58" s="17"/>
      <c r="E58" s="17"/>
    </row>
    <row r="59" spans="1:25" s="16" customFormat="1" ht="12.95" customHeight="1" x14ac:dyDescent="0.2">
      <c r="A59" s="17"/>
      <c r="B59" s="17"/>
      <c r="C59" s="17"/>
      <c r="D59" s="17"/>
      <c r="E59" s="17"/>
    </row>
    <row r="60" spans="1:25" s="16" customFormat="1" ht="12.95" customHeight="1" x14ac:dyDescent="0.2">
      <c r="A60" s="17"/>
      <c r="B60" s="17"/>
      <c r="C60" s="17"/>
      <c r="D60" s="17"/>
      <c r="E60" s="17"/>
    </row>
    <row r="61" spans="1:25" s="16" customFormat="1" ht="12.95" customHeight="1" x14ac:dyDescent="0.2">
      <c r="A61" s="17"/>
      <c r="B61" s="17"/>
      <c r="C61" s="17"/>
      <c r="D61" s="17"/>
      <c r="E61" s="17"/>
    </row>
    <row r="62" spans="1:25" s="16" customFormat="1" ht="12.95" customHeight="1" x14ac:dyDescent="0.2">
      <c r="A62" s="17"/>
      <c r="B62" s="17"/>
      <c r="C62" s="17"/>
      <c r="D62" s="17"/>
      <c r="E62" s="17"/>
    </row>
    <row r="63" spans="1:25" s="16" customFormat="1" ht="12.95" customHeight="1" x14ac:dyDescent="0.2">
      <c r="A63" s="17"/>
      <c r="B63" s="17"/>
      <c r="C63" s="17"/>
      <c r="D63" s="17"/>
      <c r="E63" s="17"/>
    </row>
    <row r="64" spans="1:25" s="16" customFormat="1" ht="12.95" customHeight="1" x14ac:dyDescent="0.2">
      <c r="A64" s="17"/>
      <c r="B64" s="17"/>
      <c r="C64" s="17"/>
      <c r="D64" s="17"/>
      <c r="E64" s="17"/>
    </row>
    <row r="65" spans="1:5" s="16" customFormat="1" ht="12.95" customHeight="1" x14ac:dyDescent="0.2">
      <c r="A65" s="17"/>
      <c r="B65" s="17"/>
      <c r="C65" s="17"/>
      <c r="D65" s="17"/>
      <c r="E65" s="17"/>
    </row>
    <row r="66" spans="1:5" s="16" customFormat="1" ht="12.95" customHeight="1" x14ac:dyDescent="0.2">
      <c r="A66" s="17"/>
      <c r="B66" s="17"/>
      <c r="C66" s="17"/>
      <c r="D66" s="17"/>
      <c r="E66" s="17"/>
    </row>
    <row r="67" spans="1:5" s="16" customFormat="1" ht="12.95" customHeight="1" x14ac:dyDescent="0.2">
      <c r="A67" s="17"/>
      <c r="B67" s="17"/>
      <c r="C67" s="17"/>
      <c r="D67" s="17"/>
      <c r="E67" s="17"/>
    </row>
    <row r="68" spans="1:5" s="16" customFormat="1" ht="12.95" customHeight="1" x14ac:dyDescent="0.2">
      <c r="A68" s="17"/>
      <c r="B68" s="17"/>
      <c r="C68" s="17"/>
      <c r="D68" s="17"/>
      <c r="E68" s="17"/>
    </row>
    <row r="69" spans="1:5" s="16" customFormat="1" ht="12.95" customHeight="1" x14ac:dyDescent="0.2">
      <c r="A69" s="17"/>
      <c r="B69" s="17"/>
      <c r="C69" s="17"/>
      <c r="D69" s="17"/>
      <c r="E69" s="17"/>
    </row>
    <row r="70" spans="1:5" s="16" customFormat="1" ht="12.95" customHeight="1" x14ac:dyDescent="0.2">
      <c r="A70" s="17"/>
      <c r="B70" s="17"/>
      <c r="C70" s="17"/>
      <c r="D70" s="17"/>
      <c r="E70" s="17"/>
    </row>
    <row r="71" spans="1:5" s="16" customFormat="1" ht="12.95" customHeight="1" x14ac:dyDescent="0.2">
      <c r="A71" s="17"/>
      <c r="B71" s="17"/>
      <c r="C71" s="17"/>
      <c r="D71" s="17"/>
      <c r="E71" s="17"/>
    </row>
    <row r="72" spans="1:5" s="16" customFormat="1" ht="12.95" customHeight="1" x14ac:dyDescent="0.2">
      <c r="A72" s="17"/>
      <c r="B72" s="17"/>
      <c r="C72" s="17"/>
      <c r="D72" s="17"/>
      <c r="E72" s="17"/>
    </row>
    <row r="73" spans="1:5" s="16" customFormat="1" ht="12.95" customHeight="1" x14ac:dyDescent="0.2">
      <c r="A73" s="17"/>
      <c r="B73" s="17"/>
      <c r="C73" s="17"/>
      <c r="D73" s="17"/>
      <c r="E73" s="17"/>
    </row>
    <row r="74" spans="1:5" s="16" customFormat="1" ht="12.95" customHeight="1" x14ac:dyDescent="0.2">
      <c r="A74" s="17"/>
      <c r="B74" s="17"/>
      <c r="C74" s="17"/>
      <c r="D74" s="17"/>
      <c r="E74" s="17"/>
    </row>
    <row r="75" spans="1:5" s="16" customFormat="1" ht="12.95" customHeight="1" x14ac:dyDescent="0.2">
      <c r="A75" s="17"/>
      <c r="B75" s="17"/>
      <c r="C75" s="17"/>
      <c r="D75" s="17"/>
      <c r="E75" s="17"/>
    </row>
    <row r="76" spans="1:5" s="16" customFormat="1" ht="12.95" customHeight="1" x14ac:dyDescent="0.2">
      <c r="A76" s="17"/>
      <c r="B76" s="17"/>
      <c r="C76" s="17"/>
      <c r="D76" s="17"/>
      <c r="E76" s="17"/>
    </row>
    <row r="77" spans="1:5" s="16" customFormat="1" ht="12.95" customHeight="1" x14ac:dyDescent="0.2">
      <c r="A77" s="17"/>
      <c r="B77" s="17"/>
      <c r="C77" s="17"/>
      <c r="D77" s="17"/>
      <c r="E77" s="17"/>
    </row>
    <row r="78" spans="1:5" s="16" customFormat="1" ht="12.95" customHeight="1" x14ac:dyDescent="0.2">
      <c r="A78" s="17"/>
      <c r="B78" s="17"/>
      <c r="C78" s="17"/>
      <c r="D78" s="17"/>
      <c r="E78" s="17"/>
    </row>
    <row r="79" spans="1:5" s="16" customFormat="1" ht="12.95" customHeight="1" x14ac:dyDescent="0.2">
      <c r="A79" s="17"/>
      <c r="B79" s="17"/>
      <c r="C79" s="17"/>
      <c r="D79" s="17"/>
      <c r="E79" s="17"/>
    </row>
    <row r="80" spans="1:5" s="16" customFormat="1" ht="12.95" customHeight="1" x14ac:dyDescent="0.2">
      <c r="A80" s="17"/>
      <c r="B80" s="17"/>
      <c r="C80" s="17"/>
      <c r="D80" s="17"/>
      <c r="E80" s="17"/>
    </row>
    <row r="81" spans="1:5" s="16" customFormat="1" ht="12.95" customHeight="1" x14ac:dyDescent="0.2">
      <c r="A81" s="17"/>
      <c r="B81" s="17"/>
      <c r="C81" s="17"/>
      <c r="D81" s="17"/>
      <c r="E81" s="17"/>
    </row>
    <row r="82" spans="1:5" s="16" customFormat="1" ht="26.1" customHeight="1" x14ac:dyDescent="0.2">
      <c r="A82" s="17"/>
      <c r="B82" s="17"/>
      <c r="C82" s="17"/>
      <c r="D82" s="17"/>
      <c r="E82" s="17"/>
    </row>
    <row r="83" spans="1:5" s="16" customFormat="1" ht="12.95" customHeight="1" x14ac:dyDescent="0.2">
      <c r="A83" s="17"/>
      <c r="B83" s="17"/>
      <c r="C83" s="17"/>
      <c r="D83" s="17"/>
      <c r="E83" s="17"/>
    </row>
    <row r="84" spans="1:5" s="16" customFormat="1" ht="12.95" customHeight="1" x14ac:dyDescent="0.2">
      <c r="A84" s="17"/>
      <c r="B84" s="17"/>
      <c r="C84" s="17"/>
      <c r="D84" s="17"/>
      <c r="E84" s="17"/>
    </row>
    <row r="85" spans="1:5" s="16" customFormat="1" ht="12.95" customHeight="1" x14ac:dyDescent="0.2">
      <c r="A85" s="17"/>
      <c r="B85" s="17"/>
      <c r="C85" s="17"/>
      <c r="D85" s="17"/>
      <c r="E85" s="17"/>
    </row>
    <row r="86" spans="1:5" s="16" customFormat="1" ht="12.95" customHeight="1" x14ac:dyDescent="0.2">
      <c r="A86" s="17"/>
      <c r="B86" s="17"/>
      <c r="C86" s="17"/>
      <c r="D86" s="17"/>
      <c r="E86" s="17"/>
    </row>
    <row r="87" spans="1:5" s="16" customFormat="1" ht="12.95" customHeight="1" x14ac:dyDescent="0.2">
      <c r="A87" s="17"/>
      <c r="B87" s="17"/>
      <c r="C87" s="17"/>
      <c r="D87" s="17"/>
      <c r="E87" s="17"/>
    </row>
    <row r="88" spans="1:5" s="16" customFormat="1" ht="12.95" customHeight="1" x14ac:dyDescent="0.2">
      <c r="A88" s="17"/>
      <c r="B88" s="17"/>
      <c r="C88" s="17"/>
      <c r="D88" s="17"/>
      <c r="E88" s="17"/>
    </row>
    <row r="89" spans="1:5" s="16" customFormat="1" ht="26.1" customHeight="1" x14ac:dyDescent="0.2">
      <c r="A89" s="17"/>
      <c r="B89" s="17"/>
      <c r="C89" s="17"/>
      <c r="D89" s="17"/>
      <c r="E89" s="17"/>
    </row>
    <row r="90" spans="1:5" s="16" customFormat="1" ht="12.95" customHeight="1" x14ac:dyDescent="0.2">
      <c r="A90" s="17"/>
      <c r="B90" s="17"/>
      <c r="C90" s="17"/>
      <c r="D90" s="17"/>
      <c r="E90" s="17"/>
    </row>
    <row r="91" spans="1:5" s="16" customFormat="1" ht="12.95" customHeight="1" x14ac:dyDescent="0.2">
      <c r="A91" s="17"/>
      <c r="B91" s="17"/>
      <c r="C91" s="17"/>
      <c r="D91" s="17"/>
      <c r="E91" s="17"/>
    </row>
    <row r="92" spans="1:5" s="16" customFormat="1" ht="12.95" customHeight="1" x14ac:dyDescent="0.2">
      <c r="A92" s="17"/>
      <c r="B92" s="17"/>
      <c r="C92" s="17"/>
      <c r="D92" s="17"/>
      <c r="E92" s="17"/>
    </row>
    <row r="93" spans="1:5" s="16" customFormat="1" ht="12.95" customHeight="1" x14ac:dyDescent="0.2">
      <c r="A93" s="17"/>
      <c r="B93" s="17"/>
      <c r="C93" s="17"/>
      <c r="D93" s="17"/>
      <c r="E93" s="17"/>
    </row>
    <row r="94" spans="1:5" s="16" customFormat="1" ht="12.95" customHeight="1" x14ac:dyDescent="0.2">
      <c r="A94" s="17"/>
      <c r="B94" s="17"/>
      <c r="C94" s="17"/>
      <c r="D94" s="17"/>
      <c r="E94" s="17"/>
    </row>
    <row r="95" spans="1:5" s="16" customFormat="1" ht="12.95" customHeight="1" x14ac:dyDescent="0.2">
      <c r="A95" s="17"/>
      <c r="B95" s="17"/>
      <c r="C95" s="17"/>
      <c r="D95" s="17"/>
      <c r="E95" s="17"/>
    </row>
    <row r="96" spans="1:5" s="16" customFormat="1" ht="12.95" customHeight="1" x14ac:dyDescent="0.2">
      <c r="A96" s="17"/>
      <c r="B96" s="17"/>
      <c r="C96" s="17"/>
      <c r="D96" s="17"/>
      <c r="E96" s="17"/>
    </row>
    <row r="97" spans="1:5" s="16" customFormat="1" ht="12.95" customHeight="1" x14ac:dyDescent="0.2">
      <c r="A97" s="17"/>
      <c r="B97" s="17"/>
      <c r="C97" s="17"/>
      <c r="D97" s="17"/>
      <c r="E97" s="17"/>
    </row>
    <row r="98" spans="1:5" s="16" customFormat="1" ht="12.95" customHeight="1" x14ac:dyDescent="0.2">
      <c r="A98" s="17"/>
      <c r="B98" s="17"/>
      <c r="C98" s="17"/>
      <c r="D98" s="17"/>
      <c r="E98" s="17"/>
    </row>
    <row r="99" spans="1:5" s="16" customFormat="1" ht="12.95" customHeight="1" x14ac:dyDescent="0.2">
      <c r="A99" s="17"/>
      <c r="B99" s="17"/>
      <c r="C99" s="17"/>
      <c r="D99" s="17"/>
      <c r="E99" s="17"/>
    </row>
    <row r="100" spans="1:5" s="16" customFormat="1" ht="12.95" customHeight="1" x14ac:dyDescent="0.2">
      <c r="A100" s="17"/>
      <c r="B100" s="17"/>
      <c r="C100" s="17"/>
      <c r="D100" s="17"/>
      <c r="E100" s="17"/>
    </row>
    <row r="101" spans="1:5" s="16" customFormat="1" ht="12.95" customHeight="1" x14ac:dyDescent="0.2">
      <c r="A101" s="17"/>
      <c r="B101" s="17"/>
      <c r="C101" s="17"/>
      <c r="D101" s="17"/>
      <c r="E101" s="17"/>
    </row>
    <row r="102" spans="1:5" s="16" customFormat="1" ht="12.95" customHeight="1" x14ac:dyDescent="0.2">
      <c r="A102" s="17"/>
      <c r="B102" s="17"/>
      <c r="C102" s="17"/>
      <c r="D102" s="17"/>
      <c r="E102" s="17"/>
    </row>
    <row r="103" spans="1:5" s="16" customFormat="1" ht="12.95" customHeight="1" x14ac:dyDescent="0.2">
      <c r="A103" s="17"/>
      <c r="B103" s="17"/>
      <c r="C103" s="17"/>
      <c r="D103" s="17"/>
      <c r="E103" s="17"/>
    </row>
    <row r="104" spans="1:5" s="16" customFormat="1" ht="12.95" customHeight="1" x14ac:dyDescent="0.2">
      <c r="A104" s="17"/>
      <c r="B104" s="17"/>
      <c r="C104" s="17"/>
      <c r="D104" s="17"/>
      <c r="E104" s="17"/>
    </row>
    <row r="105" spans="1:5" s="16" customFormat="1" ht="12.95" customHeight="1" x14ac:dyDescent="0.2">
      <c r="A105" s="17"/>
      <c r="B105" s="17"/>
      <c r="C105" s="17"/>
      <c r="D105" s="17"/>
      <c r="E105" s="17"/>
    </row>
    <row r="106" spans="1:5" s="16" customFormat="1" ht="12.95" customHeight="1" x14ac:dyDescent="0.2">
      <c r="A106" s="17"/>
      <c r="B106" s="17"/>
      <c r="C106" s="17"/>
      <c r="D106" s="17"/>
      <c r="E106" s="17"/>
    </row>
    <row r="107" spans="1:5" s="16" customFormat="1" ht="12.95" customHeight="1" x14ac:dyDescent="0.2">
      <c r="A107" s="17"/>
      <c r="B107" s="17"/>
      <c r="C107" s="17"/>
      <c r="D107" s="17"/>
      <c r="E107" s="17"/>
    </row>
    <row r="108" spans="1:5" s="16" customFormat="1" ht="12.95" customHeight="1" x14ac:dyDescent="0.2">
      <c r="A108" s="17"/>
      <c r="B108" s="17"/>
      <c r="C108" s="17"/>
      <c r="D108" s="17"/>
      <c r="E108" s="17"/>
    </row>
    <row r="109" spans="1:5" s="16" customFormat="1" ht="12.95" customHeight="1" x14ac:dyDescent="0.2">
      <c r="A109" s="17"/>
      <c r="B109" s="17"/>
      <c r="C109" s="17"/>
      <c r="D109" s="17"/>
      <c r="E109" s="17"/>
    </row>
    <row r="110" spans="1:5" s="16" customFormat="1" ht="12.95" customHeight="1" x14ac:dyDescent="0.2">
      <c r="A110" s="17"/>
      <c r="B110" s="17"/>
      <c r="C110" s="17"/>
      <c r="D110" s="17"/>
      <c r="E110" s="17"/>
    </row>
    <row r="111" spans="1:5" s="16" customFormat="1" ht="12.95" customHeight="1" x14ac:dyDescent="0.2">
      <c r="A111" s="17"/>
      <c r="B111" s="17"/>
      <c r="C111" s="17"/>
      <c r="D111" s="17"/>
      <c r="E111" s="17"/>
    </row>
    <row r="112" spans="1:5" s="16" customFormat="1" ht="12.95" customHeight="1" x14ac:dyDescent="0.2">
      <c r="A112" s="17"/>
      <c r="B112" s="17"/>
      <c r="C112" s="17"/>
      <c r="D112" s="17"/>
      <c r="E112" s="17"/>
    </row>
    <row r="113" spans="1:5" s="16" customFormat="1" ht="12.95" customHeight="1" x14ac:dyDescent="0.2">
      <c r="A113" s="17"/>
      <c r="B113" s="17"/>
      <c r="C113" s="17"/>
      <c r="D113" s="17"/>
      <c r="E113" s="17"/>
    </row>
    <row r="114" spans="1:5" s="16" customFormat="1" ht="12.95" customHeight="1" x14ac:dyDescent="0.2">
      <c r="A114" s="17"/>
      <c r="B114" s="17"/>
      <c r="C114" s="17"/>
      <c r="D114" s="17"/>
      <c r="E114" s="17"/>
    </row>
    <row r="115" spans="1:5" s="16" customFormat="1" ht="12.95" customHeight="1" x14ac:dyDescent="0.2">
      <c r="A115" s="17"/>
      <c r="B115" s="17"/>
      <c r="C115" s="17"/>
      <c r="D115" s="17"/>
      <c r="E115" s="17"/>
    </row>
    <row r="116" spans="1:5" s="16" customFormat="1" ht="12.95" customHeight="1" x14ac:dyDescent="0.2">
      <c r="A116" s="17"/>
      <c r="B116" s="17"/>
      <c r="C116" s="17"/>
      <c r="D116" s="17"/>
      <c r="E116" s="17"/>
    </row>
    <row r="117" spans="1:5" s="16" customFormat="1" ht="12.95" customHeight="1" x14ac:dyDescent="0.2">
      <c r="A117" s="17"/>
      <c r="B117" s="17"/>
      <c r="C117" s="17"/>
      <c r="D117" s="17"/>
      <c r="E117" s="17"/>
    </row>
    <row r="118" spans="1:5" s="16" customFormat="1" ht="12.95" customHeight="1" x14ac:dyDescent="0.2">
      <c r="A118" s="17"/>
      <c r="B118" s="17"/>
      <c r="C118" s="17"/>
      <c r="D118" s="17"/>
      <c r="E118" s="17"/>
    </row>
    <row r="119" spans="1:5" s="16" customFormat="1" ht="12.95" customHeight="1" x14ac:dyDescent="0.2">
      <c r="A119" s="17"/>
      <c r="B119" s="17"/>
      <c r="C119" s="17"/>
      <c r="D119" s="17"/>
      <c r="E119" s="17"/>
    </row>
    <row r="120" spans="1:5" s="16" customFormat="1" ht="12.95" customHeight="1" x14ac:dyDescent="0.2">
      <c r="A120" s="17"/>
      <c r="B120" s="17"/>
      <c r="C120" s="17"/>
      <c r="D120" s="17"/>
      <c r="E120" s="17"/>
    </row>
    <row r="121" spans="1:5" s="16" customFormat="1" ht="12.95" customHeight="1" x14ac:dyDescent="0.2">
      <c r="A121" s="17"/>
      <c r="B121" s="17"/>
      <c r="C121" s="17"/>
      <c r="D121" s="17"/>
      <c r="E121" s="17"/>
    </row>
    <row r="122" spans="1:5" s="16" customFormat="1" ht="12.95" customHeight="1" x14ac:dyDescent="0.2">
      <c r="A122" s="17"/>
      <c r="B122" s="17"/>
      <c r="C122" s="17"/>
      <c r="D122" s="17"/>
      <c r="E122" s="17"/>
    </row>
    <row r="123" spans="1:5" s="16" customFormat="1" ht="12.95" customHeight="1" x14ac:dyDescent="0.2">
      <c r="A123" s="17"/>
      <c r="B123" s="17"/>
      <c r="C123" s="17"/>
      <c r="D123" s="17"/>
      <c r="E123" s="17"/>
    </row>
    <row r="124" spans="1:5" s="16" customFormat="1" ht="12.95" customHeight="1" x14ac:dyDescent="0.2">
      <c r="A124" s="17"/>
      <c r="B124" s="17"/>
      <c r="C124" s="17"/>
      <c r="D124" s="17"/>
      <c r="E124" s="17"/>
    </row>
    <row r="125" spans="1:5" s="16" customFormat="1" ht="12.95" customHeight="1" x14ac:dyDescent="0.2">
      <c r="A125" s="17"/>
      <c r="B125" s="17"/>
      <c r="C125" s="17"/>
      <c r="D125" s="17"/>
      <c r="E125" s="17"/>
    </row>
    <row r="126" spans="1:5" s="16" customFormat="1" ht="12.95" customHeight="1" x14ac:dyDescent="0.2">
      <c r="A126" s="17"/>
      <c r="B126" s="17"/>
      <c r="C126" s="17"/>
      <c r="D126" s="17"/>
      <c r="E126" s="17"/>
    </row>
    <row r="127" spans="1:5" s="16" customFormat="1" ht="12.95" customHeight="1" x14ac:dyDescent="0.2">
      <c r="A127" s="17"/>
      <c r="B127" s="17"/>
      <c r="C127" s="17"/>
      <c r="D127" s="17"/>
      <c r="E127" s="17"/>
    </row>
    <row r="128" spans="1:5" s="16" customFormat="1" ht="12.95" customHeight="1" x14ac:dyDescent="0.2">
      <c r="A128" s="17"/>
      <c r="B128" s="17"/>
      <c r="C128" s="17"/>
      <c r="D128" s="17"/>
      <c r="E128" s="17"/>
    </row>
    <row r="129" spans="1:5" s="16" customFormat="1" ht="12.95" customHeight="1" x14ac:dyDescent="0.2">
      <c r="A129" s="17"/>
      <c r="B129" s="17"/>
      <c r="C129" s="17"/>
      <c r="D129" s="17"/>
      <c r="E129" s="17"/>
    </row>
    <row r="130" spans="1:5" s="16" customFormat="1" ht="12.95" customHeight="1" x14ac:dyDescent="0.2">
      <c r="A130" s="17"/>
      <c r="B130" s="17"/>
      <c r="C130" s="17"/>
      <c r="D130" s="17"/>
      <c r="E130" s="17"/>
    </row>
    <row r="131" spans="1:5" s="16" customFormat="1" ht="12.95" customHeight="1" x14ac:dyDescent="0.2">
      <c r="A131" s="17"/>
      <c r="B131" s="17"/>
      <c r="C131" s="17"/>
      <c r="D131" s="17"/>
      <c r="E131" s="17"/>
    </row>
    <row r="132" spans="1:5" s="16" customFormat="1" ht="12.95" customHeight="1" x14ac:dyDescent="0.2">
      <c r="A132" s="17"/>
      <c r="B132" s="17"/>
      <c r="C132" s="17"/>
      <c r="D132" s="17"/>
      <c r="E132" s="17"/>
    </row>
    <row r="133" spans="1:5" s="16" customFormat="1" ht="12.95" customHeight="1" x14ac:dyDescent="0.2">
      <c r="A133" s="17"/>
      <c r="B133" s="17"/>
      <c r="C133" s="17"/>
      <c r="D133" s="17"/>
      <c r="E133" s="17"/>
    </row>
    <row r="134" spans="1:5" s="16" customFormat="1" ht="12.95" customHeight="1" x14ac:dyDescent="0.2">
      <c r="A134" s="17"/>
      <c r="B134" s="17"/>
      <c r="C134" s="17"/>
      <c r="D134" s="17"/>
      <c r="E134" s="17"/>
    </row>
    <row r="135" spans="1:5" s="16" customFormat="1" ht="12.95" customHeight="1" x14ac:dyDescent="0.2">
      <c r="A135" s="17"/>
      <c r="B135" s="17"/>
      <c r="C135" s="17"/>
      <c r="D135" s="17"/>
      <c r="E135" s="17"/>
    </row>
    <row r="136" spans="1:5" s="16" customFormat="1" ht="12.95" customHeight="1" x14ac:dyDescent="0.2">
      <c r="A136" s="17"/>
      <c r="B136" s="17"/>
      <c r="C136" s="17"/>
      <c r="D136" s="17"/>
      <c r="E136" s="17"/>
    </row>
    <row r="137" spans="1:5" s="16" customFormat="1" ht="12.95" customHeight="1" x14ac:dyDescent="0.2">
      <c r="A137" s="17"/>
      <c r="B137" s="17"/>
      <c r="C137" s="17"/>
      <c r="D137" s="17"/>
      <c r="E137" s="17"/>
    </row>
    <row r="138" spans="1:5" s="16" customFormat="1" ht="12.95" customHeight="1" x14ac:dyDescent="0.2">
      <c r="A138" s="17"/>
      <c r="B138" s="17"/>
      <c r="C138" s="17"/>
      <c r="D138" s="17"/>
      <c r="E138" s="17"/>
    </row>
    <row r="139" spans="1:5" s="16" customFormat="1" ht="12.95" customHeight="1" x14ac:dyDescent="0.2">
      <c r="A139" s="17"/>
      <c r="B139" s="17"/>
      <c r="C139" s="17"/>
      <c r="D139" s="17"/>
      <c r="E139" s="17"/>
    </row>
    <row r="140" spans="1:5" s="16" customFormat="1" ht="12.95" customHeight="1" x14ac:dyDescent="0.2">
      <c r="A140" s="17"/>
      <c r="B140" s="17"/>
      <c r="C140" s="17"/>
      <c r="D140" s="17"/>
      <c r="E140" s="17"/>
    </row>
    <row r="141" spans="1:5" s="16" customFormat="1" ht="12.95" customHeight="1" x14ac:dyDescent="0.2">
      <c r="A141" s="17"/>
      <c r="B141" s="17"/>
      <c r="C141" s="17"/>
      <c r="D141" s="17"/>
      <c r="E141" s="17"/>
    </row>
    <row r="142" spans="1:5" s="16" customFormat="1" ht="12.95" customHeight="1" x14ac:dyDescent="0.2">
      <c r="A142" s="17"/>
      <c r="B142" s="17"/>
      <c r="C142" s="17"/>
      <c r="D142" s="17"/>
      <c r="E142" s="17"/>
    </row>
    <row r="143" spans="1:5" s="16" customFormat="1" ht="12.95" customHeight="1" x14ac:dyDescent="0.2">
      <c r="A143" s="17"/>
      <c r="B143" s="17"/>
      <c r="C143" s="17"/>
      <c r="D143" s="17"/>
      <c r="E143" s="17"/>
    </row>
    <row r="144" spans="1:5" s="16" customFormat="1" ht="12.95" customHeight="1" x14ac:dyDescent="0.2">
      <c r="A144" s="17"/>
      <c r="B144" s="17"/>
      <c r="C144" s="17"/>
      <c r="D144" s="17"/>
      <c r="E144" s="17"/>
    </row>
    <row r="145" spans="1:5" s="16" customFormat="1" ht="12.95" customHeight="1" x14ac:dyDescent="0.2">
      <c r="A145" s="17"/>
      <c r="B145" s="17"/>
      <c r="C145" s="17"/>
      <c r="D145" s="17"/>
      <c r="E145" s="17"/>
    </row>
    <row r="146" spans="1:5" s="16" customFormat="1" ht="12.95" customHeight="1" x14ac:dyDescent="0.2">
      <c r="A146" s="17"/>
      <c r="B146" s="17"/>
      <c r="C146" s="17"/>
      <c r="D146" s="17"/>
      <c r="E146" s="17"/>
    </row>
    <row r="147" spans="1:5" s="16" customFormat="1" ht="12.95" customHeight="1" x14ac:dyDescent="0.2">
      <c r="A147" s="17"/>
      <c r="B147" s="17"/>
      <c r="C147" s="17"/>
      <c r="D147" s="17"/>
      <c r="E147" s="17"/>
    </row>
    <row r="148" spans="1:5" s="16" customFormat="1" ht="12.95" customHeight="1" x14ac:dyDescent="0.2">
      <c r="A148" s="17"/>
      <c r="B148" s="17"/>
      <c r="C148" s="17"/>
      <c r="D148" s="17"/>
      <c r="E148" s="17"/>
    </row>
    <row r="149" spans="1:5" s="16" customFormat="1" ht="12.95" customHeight="1" x14ac:dyDescent="0.2">
      <c r="A149" s="17"/>
      <c r="B149" s="17"/>
      <c r="C149" s="17"/>
      <c r="D149" s="17"/>
      <c r="E149" s="17"/>
    </row>
    <row r="150" spans="1:5" s="16" customFormat="1" ht="12.95" customHeight="1" x14ac:dyDescent="0.2">
      <c r="A150" s="17"/>
      <c r="B150" s="17"/>
      <c r="C150" s="17"/>
      <c r="D150" s="17"/>
      <c r="E150" s="17"/>
    </row>
    <row r="151" spans="1:5" s="16" customFormat="1" ht="12.95" customHeight="1" x14ac:dyDescent="0.2">
      <c r="A151" s="17"/>
      <c r="B151" s="17"/>
      <c r="C151" s="17"/>
      <c r="D151" s="17"/>
      <c r="E151" s="17"/>
    </row>
    <row r="152" spans="1:5" s="16" customFormat="1" ht="12.95" customHeight="1" x14ac:dyDescent="0.2">
      <c r="A152" s="17"/>
      <c r="B152" s="17"/>
      <c r="C152" s="17"/>
      <c r="D152" s="17"/>
      <c r="E152" s="17"/>
    </row>
    <row r="153" spans="1:5" s="16" customFormat="1" ht="12.95" customHeight="1" x14ac:dyDescent="0.2">
      <c r="A153" s="17"/>
      <c r="B153" s="17"/>
      <c r="C153" s="17"/>
      <c r="D153" s="17"/>
      <c r="E153" s="17"/>
    </row>
    <row r="154" spans="1:5" s="16" customFormat="1" ht="12.95" customHeight="1" x14ac:dyDescent="0.2">
      <c r="A154" s="17"/>
      <c r="B154" s="17"/>
      <c r="C154" s="17"/>
      <c r="D154" s="17"/>
      <c r="E154" s="17"/>
    </row>
    <row r="155" spans="1:5" s="16" customFormat="1" ht="12.95" customHeight="1" x14ac:dyDescent="0.2">
      <c r="A155" s="17"/>
      <c r="B155" s="17"/>
      <c r="C155" s="17"/>
      <c r="D155" s="17"/>
      <c r="E155" s="17"/>
    </row>
    <row r="156" spans="1:5" s="16" customFormat="1" ht="12.95" customHeight="1" x14ac:dyDescent="0.2">
      <c r="A156" s="17"/>
      <c r="B156" s="17"/>
      <c r="C156" s="17"/>
      <c r="D156" s="17"/>
      <c r="E156" s="17"/>
    </row>
    <row r="157" spans="1:5" s="16" customFormat="1" ht="12.95" customHeight="1" x14ac:dyDescent="0.2">
      <c r="A157" s="17"/>
      <c r="B157" s="17"/>
      <c r="C157" s="17"/>
      <c r="D157" s="17"/>
      <c r="E157" s="17"/>
    </row>
    <row r="158" spans="1:5" s="16" customFormat="1" ht="12.95" customHeight="1" x14ac:dyDescent="0.2">
      <c r="A158" s="17"/>
      <c r="B158" s="17"/>
      <c r="C158" s="17"/>
      <c r="D158" s="17"/>
      <c r="E158" s="17"/>
    </row>
    <row r="159" spans="1:5" s="16" customFormat="1" ht="12.95" customHeight="1" x14ac:dyDescent="0.2">
      <c r="A159" s="17"/>
      <c r="B159" s="17"/>
      <c r="C159" s="17"/>
      <c r="D159" s="17"/>
      <c r="E159" s="17"/>
    </row>
    <row r="160" spans="1:5" s="16" customFormat="1" ht="12.95" customHeight="1" x14ac:dyDescent="0.2">
      <c r="A160" s="17"/>
      <c r="B160" s="17"/>
      <c r="C160" s="17"/>
      <c r="D160" s="17"/>
      <c r="E160" s="17"/>
    </row>
    <row r="161" spans="1:5" s="16" customFormat="1" ht="12.95" customHeight="1" x14ac:dyDescent="0.2">
      <c r="A161" s="17"/>
      <c r="B161" s="17"/>
      <c r="C161" s="17"/>
      <c r="D161" s="17"/>
      <c r="E161" s="17"/>
    </row>
    <row r="162" spans="1:5" s="16" customFormat="1" ht="12.95" customHeight="1" x14ac:dyDescent="0.2">
      <c r="A162" s="17"/>
      <c r="B162" s="17"/>
      <c r="C162" s="17"/>
      <c r="D162" s="17"/>
      <c r="E162" s="17"/>
    </row>
    <row r="163" spans="1:5" s="16" customFormat="1" ht="12.95" customHeight="1" x14ac:dyDescent="0.2">
      <c r="A163" s="17"/>
      <c r="B163" s="17"/>
      <c r="C163" s="17"/>
      <c r="D163" s="17"/>
      <c r="E163" s="17"/>
    </row>
    <row r="164" spans="1:5" s="16" customFormat="1" ht="12.95" customHeight="1" x14ac:dyDescent="0.2">
      <c r="A164" s="17"/>
      <c r="B164" s="17"/>
      <c r="C164" s="17"/>
      <c r="D164" s="17"/>
      <c r="E164" s="17"/>
    </row>
    <row r="165" spans="1:5" s="16" customFormat="1" ht="12.95" customHeight="1" x14ac:dyDescent="0.2">
      <c r="A165" s="17"/>
      <c r="B165" s="17"/>
      <c r="C165" s="17"/>
      <c r="D165" s="17"/>
      <c r="E165" s="17"/>
    </row>
    <row r="166" spans="1:5" s="16" customFormat="1" ht="12.95" customHeight="1" x14ac:dyDescent="0.2">
      <c r="A166" s="17"/>
      <c r="B166" s="17"/>
      <c r="C166" s="17"/>
      <c r="D166" s="17"/>
      <c r="E166" s="17"/>
    </row>
    <row r="167" spans="1:5" s="16" customFormat="1" ht="12.95" customHeight="1" x14ac:dyDescent="0.2">
      <c r="A167" s="17"/>
      <c r="B167" s="17"/>
      <c r="C167" s="17"/>
      <c r="D167" s="17"/>
      <c r="E167" s="17"/>
    </row>
    <row r="168" spans="1:5" s="16" customFormat="1" ht="12.95" customHeight="1" x14ac:dyDescent="0.2">
      <c r="A168" s="17"/>
      <c r="B168" s="17"/>
      <c r="C168" s="17"/>
      <c r="D168" s="17"/>
      <c r="E168" s="17"/>
    </row>
    <row r="169" spans="1:5" s="16" customFormat="1" ht="12.95" customHeight="1" x14ac:dyDescent="0.2">
      <c r="A169" s="17"/>
      <c r="B169" s="17"/>
      <c r="C169" s="17"/>
      <c r="D169" s="17"/>
      <c r="E169" s="17"/>
    </row>
    <row r="170" spans="1:5" s="16" customFormat="1" ht="12.95" customHeight="1" x14ac:dyDescent="0.2">
      <c r="A170" s="17"/>
      <c r="B170" s="17"/>
      <c r="C170" s="17"/>
      <c r="D170" s="17"/>
      <c r="E170" s="17"/>
    </row>
    <row r="171" spans="1:5" s="16" customFormat="1" ht="12.95" customHeight="1" x14ac:dyDescent="0.2">
      <c r="A171" s="17"/>
      <c r="B171" s="17"/>
      <c r="C171" s="17"/>
      <c r="D171" s="17"/>
      <c r="E171" s="17"/>
    </row>
    <row r="172" spans="1:5" s="16" customFormat="1" ht="12.95" customHeight="1" x14ac:dyDescent="0.2">
      <c r="A172" s="17"/>
      <c r="B172" s="17"/>
      <c r="C172" s="17"/>
      <c r="D172" s="17"/>
      <c r="E172" s="17"/>
    </row>
    <row r="173" spans="1:5" s="16" customFormat="1" ht="12.95" customHeight="1" x14ac:dyDescent="0.2">
      <c r="A173" s="17"/>
      <c r="B173" s="17"/>
      <c r="C173" s="17"/>
      <c r="D173" s="17"/>
      <c r="E173" s="17"/>
    </row>
    <row r="174" spans="1:5" s="16" customFormat="1" ht="12.95" customHeight="1" x14ac:dyDescent="0.2">
      <c r="A174" s="17"/>
      <c r="B174" s="17"/>
      <c r="C174" s="17"/>
      <c r="D174" s="17"/>
      <c r="E174" s="17"/>
    </row>
    <row r="175" spans="1:5" s="16" customFormat="1" ht="12.95" customHeight="1" x14ac:dyDescent="0.2">
      <c r="A175" s="17"/>
      <c r="B175" s="17"/>
      <c r="C175" s="17"/>
      <c r="D175" s="17"/>
      <c r="E175" s="17"/>
    </row>
    <row r="176" spans="1:5" s="16" customFormat="1" ht="12.95" customHeight="1" x14ac:dyDescent="0.2">
      <c r="A176" s="17"/>
      <c r="B176" s="17"/>
      <c r="C176" s="17"/>
      <c r="D176" s="17"/>
      <c r="E176" s="17"/>
    </row>
    <row r="177" spans="1:5" s="16" customFormat="1" ht="12.95" customHeight="1" x14ac:dyDescent="0.2">
      <c r="A177" s="17"/>
      <c r="B177" s="17"/>
      <c r="C177" s="17"/>
      <c r="D177" s="17"/>
      <c r="E177" s="17"/>
    </row>
    <row r="178" spans="1:5" s="16" customFormat="1" ht="12.95" customHeight="1" x14ac:dyDescent="0.2">
      <c r="A178" s="17"/>
      <c r="B178" s="17"/>
      <c r="C178" s="17"/>
      <c r="D178" s="17"/>
      <c r="E178" s="17"/>
    </row>
    <row r="179" spans="1:5" s="16" customFormat="1" ht="12.95" customHeight="1" x14ac:dyDescent="0.2">
      <c r="A179" s="17"/>
      <c r="B179" s="17"/>
      <c r="C179" s="17"/>
      <c r="D179" s="17"/>
      <c r="E179" s="17"/>
    </row>
    <row r="180" spans="1:5" s="16" customFormat="1" ht="12.95" customHeight="1" x14ac:dyDescent="0.2">
      <c r="A180" s="17"/>
      <c r="B180" s="17"/>
      <c r="C180" s="17"/>
      <c r="D180" s="17"/>
      <c r="E180" s="17"/>
    </row>
    <row r="181" spans="1:5" s="16" customFormat="1" ht="12.95" customHeight="1" x14ac:dyDescent="0.2">
      <c r="A181" s="17"/>
      <c r="B181" s="17"/>
      <c r="C181" s="17"/>
      <c r="D181" s="17"/>
      <c r="E181" s="17"/>
    </row>
    <row r="182" spans="1:5" s="16" customFormat="1" ht="12.95" customHeight="1" x14ac:dyDescent="0.2">
      <c r="A182" s="17"/>
      <c r="B182" s="17"/>
      <c r="C182" s="17"/>
      <c r="D182" s="17"/>
      <c r="E182" s="17"/>
    </row>
    <row r="183" spans="1:5" s="16" customFormat="1" ht="12.95" customHeight="1" x14ac:dyDescent="0.2">
      <c r="A183" s="17"/>
      <c r="B183" s="17"/>
      <c r="C183" s="17"/>
      <c r="D183" s="17"/>
      <c r="E183" s="17"/>
    </row>
    <row r="184" spans="1:5" s="16" customFormat="1" ht="12.95" customHeight="1" x14ac:dyDescent="0.2">
      <c r="A184" s="17"/>
      <c r="B184" s="17"/>
      <c r="C184" s="17"/>
      <c r="D184" s="17"/>
      <c r="E184" s="17"/>
    </row>
    <row r="185" spans="1:5" s="16" customFormat="1" ht="12.95" customHeight="1" x14ac:dyDescent="0.2">
      <c r="A185" s="17"/>
      <c r="B185" s="17"/>
      <c r="C185" s="17"/>
      <c r="D185" s="17"/>
      <c r="E185" s="17"/>
    </row>
    <row r="186" spans="1:5" s="16" customFormat="1" ht="12.95" customHeight="1" x14ac:dyDescent="0.2">
      <c r="A186" s="17"/>
      <c r="B186" s="17"/>
      <c r="C186" s="17"/>
      <c r="D186" s="17"/>
      <c r="E186" s="17"/>
    </row>
    <row r="187" spans="1:5" s="16" customFormat="1" ht="12.95" customHeight="1" x14ac:dyDescent="0.2">
      <c r="A187" s="17"/>
      <c r="B187" s="17"/>
      <c r="C187" s="17"/>
      <c r="D187" s="17"/>
      <c r="E187" s="17"/>
    </row>
    <row r="188" spans="1:5" s="16" customFormat="1" ht="12.95" customHeight="1" x14ac:dyDescent="0.2">
      <c r="A188" s="17"/>
      <c r="B188" s="17"/>
      <c r="C188" s="17"/>
      <c r="D188" s="17"/>
      <c r="E188" s="17"/>
    </row>
    <row r="189" spans="1:5" s="16" customFormat="1" ht="12.95" customHeight="1" x14ac:dyDescent="0.2">
      <c r="A189" s="17"/>
      <c r="B189" s="17"/>
      <c r="C189" s="17"/>
      <c r="D189" s="17"/>
      <c r="E189" s="17"/>
    </row>
    <row r="190" spans="1:5" s="16" customFormat="1" ht="12.95" customHeight="1" x14ac:dyDescent="0.2">
      <c r="A190" s="17"/>
      <c r="B190" s="17"/>
      <c r="C190" s="17"/>
      <c r="D190" s="17"/>
      <c r="E190" s="17"/>
    </row>
    <row r="191" spans="1:5" s="16" customFormat="1" ht="12.95" customHeight="1" x14ac:dyDescent="0.2">
      <c r="A191" s="17"/>
      <c r="B191" s="17"/>
      <c r="C191" s="17"/>
      <c r="D191" s="17"/>
      <c r="E191" s="17"/>
    </row>
    <row r="192" spans="1:5" s="16" customFormat="1" ht="12.95" customHeight="1" x14ac:dyDescent="0.2">
      <c r="A192" s="17"/>
      <c r="B192" s="17"/>
      <c r="C192" s="17"/>
      <c r="D192" s="17"/>
      <c r="E192" s="17"/>
    </row>
    <row r="193" spans="1:5" s="16" customFormat="1" ht="12.95" customHeight="1" x14ac:dyDescent="0.2">
      <c r="A193" s="17"/>
      <c r="B193" s="17"/>
      <c r="C193" s="17"/>
      <c r="D193" s="17"/>
      <c r="E193" s="17"/>
    </row>
    <row r="194" spans="1:5" s="16" customFormat="1" ht="12.95" customHeight="1" x14ac:dyDescent="0.2">
      <c r="A194" s="17"/>
      <c r="B194" s="17"/>
      <c r="C194" s="17"/>
      <c r="D194" s="17"/>
      <c r="E194" s="17"/>
    </row>
    <row r="195" spans="1:5" s="16" customFormat="1" ht="12.95" customHeight="1" x14ac:dyDescent="0.2">
      <c r="A195" s="17"/>
      <c r="B195" s="17"/>
      <c r="C195" s="17"/>
      <c r="D195" s="17"/>
      <c r="E195" s="17"/>
    </row>
    <row r="196" spans="1:5" s="16" customFormat="1" ht="12.95" customHeight="1" x14ac:dyDescent="0.2">
      <c r="A196" s="17"/>
      <c r="B196" s="17"/>
      <c r="C196" s="17"/>
      <c r="D196" s="17"/>
      <c r="E196" s="17"/>
    </row>
    <row r="197" spans="1:5" s="16" customFormat="1" ht="12.95" customHeight="1" x14ac:dyDescent="0.2">
      <c r="A197" s="17"/>
      <c r="B197" s="17"/>
      <c r="C197" s="17"/>
      <c r="D197" s="17"/>
      <c r="E197" s="17"/>
    </row>
    <row r="198" spans="1:5" s="16" customFormat="1" ht="12.95" customHeight="1" x14ac:dyDescent="0.2">
      <c r="A198" s="17"/>
      <c r="B198" s="17"/>
      <c r="C198" s="17"/>
      <c r="D198" s="17"/>
      <c r="E198" s="17"/>
    </row>
    <row r="199" spans="1:5" s="16" customFormat="1" ht="12.95" customHeight="1" x14ac:dyDescent="0.2">
      <c r="A199" s="17"/>
      <c r="B199" s="17"/>
      <c r="C199" s="17"/>
      <c r="D199" s="17"/>
      <c r="E199" s="17"/>
    </row>
    <row r="200" spans="1:5" s="16" customFormat="1" ht="12.95" customHeight="1" x14ac:dyDescent="0.2">
      <c r="A200" s="17"/>
      <c r="B200" s="17"/>
      <c r="C200" s="17"/>
      <c r="D200" s="17"/>
      <c r="E200" s="17"/>
    </row>
    <row r="201" spans="1:5" s="16" customFormat="1" ht="12.95" customHeight="1" x14ac:dyDescent="0.2">
      <c r="A201" s="17"/>
      <c r="B201" s="17"/>
      <c r="C201" s="17"/>
      <c r="D201" s="17"/>
      <c r="E201" s="17"/>
    </row>
    <row r="202" spans="1:5" s="16" customFormat="1" ht="12.95" customHeight="1" x14ac:dyDescent="0.2">
      <c r="A202" s="17"/>
      <c r="B202" s="17"/>
      <c r="C202" s="17"/>
      <c r="D202" s="17"/>
      <c r="E202" s="17"/>
    </row>
    <row r="203" spans="1:5" s="16" customFormat="1" ht="12.95" customHeight="1" x14ac:dyDescent="0.2">
      <c r="A203" s="17"/>
      <c r="B203" s="17"/>
      <c r="C203" s="17"/>
      <c r="D203" s="17"/>
      <c r="E203" s="17"/>
    </row>
    <row r="204" spans="1:5" s="16" customFormat="1" ht="12.95" customHeight="1" x14ac:dyDescent="0.2">
      <c r="A204" s="17"/>
      <c r="B204" s="17"/>
      <c r="C204" s="17"/>
      <c r="D204" s="17"/>
      <c r="E204" s="17"/>
    </row>
    <row r="205" spans="1:5" s="16" customFormat="1" ht="12.95" customHeight="1" x14ac:dyDescent="0.2">
      <c r="A205" s="17"/>
      <c r="B205" s="17"/>
      <c r="C205" s="17"/>
      <c r="D205" s="17"/>
      <c r="E205" s="17"/>
    </row>
    <row r="206" spans="1:5" s="16" customFormat="1" ht="12.95" customHeight="1" x14ac:dyDescent="0.2">
      <c r="A206" s="17"/>
      <c r="B206" s="17"/>
      <c r="C206" s="17"/>
      <c r="D206" s="17"/>
      <c r="E206" s="17"/>
    </row>
    <row r="207" spans="1:5" s="16" customFormat="1" ht="12.95" customHeight="1" x14ac:dyDescent="0.2">
      <c r="A207" s="17"/>
      <c r="B207" s="17"/>
      <c r="C207" s="17"/>
      <c r="D207" s="17"/>
      <c r="E207" s="17"/>
    </row>
    <row r="208" spans="1:5" s="16" customFormat="1" ht="12.95" customHeight="1" x14ac:dyDescent="0.2">
      <c r="A208" s="17"/>
      <c r="B208" s="17"/>
      <c r="C208" s="17"/>
      <c r="D208" s="17"/>
      <c r="E208" s="17"/>
    </row>
    <row r="209" spans="1:5" s="16" customFormat="1" ht="12.95" customHeight="1" x14ac:dyDescent="0.2">
      <c r="A209" s="17"/>
      <c r="B209" s="17"/>
      <c r="C209" s="17"/>
      <c r="D209" s="17"/>
      <c r="E209" s="17"/>
    </row>
    <row r="210" spans="1:5" s="16" customFormat="1" ht="12.95" customHeight="1" x14ac:dyDescent="0.2">
      <c r="A210" s="17"/>
      <c r="B210" s="17"/>
      <c r="C210" s="17"/>
      <c r="D210" s="17"/>
      <c r="E210" s="17"/>
    </row>
    <row r="211" spans="1:5" s="16" customFormat="1" ht="12.95" customHeight="1" x14ac:dyDescent="0.2">
      <c r="A211" s="17"/>
      <c r="B211" s="17"/>
      <c r="C211" s="17"/>
      <c r="D211" s="17"/>
      <c r="E211" s="17"/>
    </row>
    <row r="212" spans="1:5" s="16" customFormat="1" ht="12.95" customHeight="1" x14ac:dyDescent="0.2">
      <c r="A212" s="17"/>
      <c r="B212" s="17"/>
      <c r="C212" s="17"/>
      <c r="D212" s="17"/>
      <c r="E212" s="17"/>
    </row>
    <row r="213" spans="1:5" s="16" customFormat="1" ht="12.95" customHeight="1" x14ac:dyDescent="0.2">
      <c r="A213" s="17"/>
      <c r="B213" s="17"/>
      <c r="C213" s="17"/>
      <c r="D213" s="17"/>
      <c r="E213" s="17"/>
    </row>
    <row r="214" spans="1:5" s="16" customFormat="1" ht="12.95" customHeight="1" x14ac:dyDescent="0.2">
      <c r="A214" s="17"/>
      <c r="B214" s="17"/>
      <c r="C214" s="17"/>
      <c r="D214" s="17"/>
      <c r="E214" s="17"/>
    </row>
    <row r="215" spans="1:5" s="16" customFormat="1" ht="12.95" customHeight="1" x14ac:dyDescent="0.2">
      <c r="A215" s="17"/>
      <c r="B215" s="17"/>
      <c r="C215" s="17"/>
      <c r="D215" s="17"/>
      <c r="E215" s="17"/>
    </row>
    <row r="216" spans="1:5" s="16" customFormat="1" ht="12.95" customHeight="1" x14ac:dyDescent="0.2">
      <c r="A216" s="17"/>
      <c r="B216" s="17"/>
      <c r="C216" s="17"/>
      <c r="D216" s="17"/>
      <c r="E216" s="17"/>
    </row>
    <row r="217" spans="1:5" s="16" customFormat="1" ht="12.95" customHeight="1" x14ac:dyDescent="0.2">
      <c r="A217" s="17"/>
      <c r="B217" s="17"/>
      <c r="C217" s="17"/>
      <c r="D217" s="17"/>
      <c r="E217" s="17"/>
    </row>
    <row r="218" spans="1:5" s="16" customFormat="1" ht="12.95" customHeight="1" x14ac:dyDescent="0.2">
      <c r="A218" s="17"/>
      <c r="B218" s="17"/>
      <c r="C218" s="17"/>
      <c r="D218" s="17"/>
      <c r="E218" s="17"/>
    </row>
    <row r="219" spans="1:5" s="16" customFormat="1" ht="12.95" customHeight="1" x14ac:dyDescent="0.2">
      <c r="A219" s="17"/>
      <c r="B219" s="17"/>
      <c r="C219" s="17"/>
      <c r="D219" s="17"/>
      <c r="E219" s="17"/>
    </row>
    <row r="220" spans="1:5" s="16" customFormat="1" ht="12.95" customHeight="1" x14ac:dyDescent="0.2">
      <c r="A220" s="17"/>
      <c r="B220" s="17"/>
      <c r="C220" s="17"/>
      <c r="D220" s="17"/>
      <c r="E220" s="17"/>
    </row>
    <row r="221" spans="1:5" s="16" customFormat="1" ht="12.95" customHeight="1" x14ac:dyDescent="0.2">
      <c r="A221" s="17"/>
      <c r="B221" s="17"/>
      <c r="C221" s="17"/>
      <c r="D221" s="17"/>
      <c r="E221" s="17"/>
    </row>
    <row r="222" spans="1:5" s="16" customFormat="1" ht="12.95" customHeight="1" x14ac:dyDescent="0.2">
      <c r="A222" s="17"/>
      <c r="B222" s="17"/>
      <c r="C222" s="17"/>
      <c r="D222" s="17"/>
      <c r="E222" s="17"/>
    </row>
    <row r="223" spans="1:5" s="16" customFormat="1" ht="12.95" customHeight="1" x14ac:dyDescent="0.2">
      <c r="A223" s="17"/>
      <c r="B223" s="17"/>
      <c r="C223" s="17"/>
      <c r="D223" s="17"/>
      <c r="E223" s="17"/>
    </row>
    <row r="224" spans="1:5" s="16" customFormat="1" ht="12.95" customHeight="1" x14ac:dyDescent="0.2">
      <c r="A224" s="17"/>
      <c r="B224" s="17"/>
      <c r="C224" s="17"/>
      <c r="D224" s="17"/>
      <c r="E224" s="17"/>
    </row>
    <row r="225" spans="1:5" s="16" customFormat="1" ht="12.95" customHeight="1" x14ac:dyDescent="0.2">
      <c r="A225" s="17"/>
      <c r="B225" s="17"/>
      <c r="C225" s="17"/>
      <c r="D225" s="17"/>
      <c r="E225" s="17"/>
    </row>
    <row r="226" spans="1:5" s="16" customFormat="1" ht="12.95" customHeight="1" x14ac:dyDescent="0.2">
      <c r="A226" s="17"/>
      <c r="B226" s="17"/>
      <c r="C226" s="17"/>
      <c r="D226" s="17"/>
      <c r="E226" s="17"/>
    </row>
    <row r="227" spans="1:5" s="16" customFormat="1" ht="12.95" customHeight="1" x14ac:dyDescent="0.2">
      <c r="A227" s="17"/>
      <c r="B227" s="17"/>
      <c r="C227" s="17"/>
      <c r="D227" s="17"/>
      <c r="E227" s="17"/>
    </row>
    <row r="228" spans="1:5" s="16" customFormat="1" ht="12.95" customHeight="1" x14ac:dyDescent="0.2">
      <c r="A228" s="17"/>
      <c r="B228" s="17"/>
      <c r="C228" s="17"/>
      <c r="D228" s="17"/>
      <c r="E228" s="17"/>
    </row>
    <row r="229" spans="1:5" s="16" customFormat="1" ht="12.95" customHeight="1" x14ac:dyDescent="0.2">
      <c r="A229" s="17"/>
      <c r="B229" s="17"/>
      <c r="C229" s="17"/>
      <c r="D229" s="17"/>
      <c r="E229" s="17"/>
    </row>
    <row r="230" spans="1:5" s="16" customFormat="1" ht="12.95" customHeight="1" x14ac:dyDescent="0.2">
      <c r="A230" s="17"/>
      <c r="B230" s="17"/>
      <c r="C230" s="17"/>
      <c r="D230" s="17"/>
      <c r="E230" s="17"/>
    </row>
    <row r="231" spans="1:5" s="16" customFormat="1" ht="12.95" customHeight="1" x14ac:dyDescent="0.2">
      <c r="A231" s="17"/>
      <c r="B231" s="17"/>
      <c r="C231" s="17"/>
      <c r="D231" s="17"/>
      <c r="E231" s="17"/>
    </row>
    <row r="232" spans="1:5" s="16" customFormat="1" ht="12.95" customHeight="1" x14ac:dyDescent="0.2">
      <c r="A232" s="17"/>
      <c r="B232" s="17"/>
      <c r="C232" s="17"/>
      <c r="D232" s="17"/>
      <c r="E232" s="17"/>
    </row>
    <row r="233" spans="1:5" s="16" customFormat="1" ht="12.95" customHeight="1" x14ac:dyDescent="0.2">
      <c r="A233" s="17"/>
      <c r="B233" s="17"/>
      <c r="C233" s="17"/>
      <c r="D233" s="17"/>
      <c r="E233" s="17"/>
    </row>
    <row r="234" spans="1:5" s="16" customFormat="1" ht="12.95" customHeight="1" x14ac:dyDescent="0.2">
      <c r="A234" s="17"/>
      <c r="B234" s="17"/>
      <c r="C234" s="17"/>
      <c r="D234" s="17"/>
      <c r="E234" s="17"/>
    </row>
    <row r="235" spans="1:5" s="16" customFormat="1" ht="12.95" customHeight="1" x14ac:dyDescent="0.2">
      <c r="A235" s="17"/>
      <c r="B235" s="17"/>
      <c r="C235" s="17"/>
      <c r="D235" s="17"/>
      <c r="E235" s="17"/>
    </row>
    <row r="236" spans="1:5" s="16" customFormat="1" ht="12.95" customHeight="1" x14ac:dyDescent="0.2">
      <c r="A236" s="17"/>
      <c r="B236" s="17"/>
      <c r="C236" s="17"/>
      <c r="D236" s="17"/>
      <c r="E236" s="17"/>
    </row>
    <row r="237" spans="1:5" s="16" customFormat="1" ht="12.95" customHeight="1" x14ac:dyDescent="0.2">
      <c r="A237" s="17"/>
      <c r="B237" s="17"/>
      <c r="C237" s="17"/>
      <c r="D237" s="17"/>
      <c r="E237" s="17"/>
    </row>
    <row r="238" spans="1:5" s="16" customFormat="1" ht="12.95" customHeight="1" x14ac:dyDescent="0.2">
      <c r="A238" s="17"/>
      <c r="B238" s="17"/>
      <c r="C238" s="17"/>
      <c r="D238" s="17"/>
      <c r="E238" s="17"/>
    </row>
    <row r="239" spans="1:5" s="16" customFormat="1" ht="12.95" customHeight="1" x14ac:dyDescent="0.2">
      <c r="A239" s="17"/>
      <c r="B239" s="17"/>
      <c r="C239" s="17"/>
      <c r="D239" s="17"/>
      <c r="E239" s="17"/>
    </row>
    <row r="240" spans="1:5" s="16" customFormat="1" ht="12.95" customHeight="1" x14ac:dyDescent="0.2">
      <c r="A240" s="17"/>
      <c r="B240" s="17"/>
      <c r="C240" s="17"/>
      <c r="D240" s="17"/>
      <c r="E240" s="17"/>
    </row>
    <row r="241" spans="1:5" s="16" customFormat="1" ht="12.95" customHeight="1" x14ac:dyDescent="0.2">
      <c r="A241" s="17"/>
      <c r="B241" s="17"/>
      <c r="C241" s="17"/>
      <c r="D241" s="17"/>
      <c r="E241" s="17"/>
    </row>
    <row r="242" spans="1:5" s="16" customFormat="1" ht="12.95" customHeight="1" x14ac:dyDescent="0.2">
      <c r="A242" s="17"/>
      <c r="B242" s="17"/>
      <c r="C242" s="17"/>
      <c r="D242" s="17"/>
      <c r="E242" s="17"/>
    </row>
    <row r="243" spans="1:5" s="16" customFormat="1" ht="12.95" customHeight="1" x14ac:dyDescent="0.2">
      <c r="A243" s="17"/>
      <c r="B243" s="17"/>
      <c r="C243" s="17"/>
      <c r="D243" s="17"/>
      <c r="E243" s="17"/>
    </row>
    <row r="244" spans="1:5" s="16" customFormat="1" ht="12.95" customHeight="1" x14ac:dyDescent="0.2">
      <c r="A244" s="17"/>
      <c r="B244" s="17"/>
      <c r="C244" s="17"/>
      <c r="D244" s="17"/>
      <c r="E244" s="17"/>
    </row>
    <row r="245" spans="1:5" s="16" customFormat="1" ht="12.95" customHeight="1" x14ac:dyDescent="0.2">
      <c r="A245" s="17"/>
      <c r="B245" s="17"/>
      <c r="C245" s="17"/>
      <c r="D245" s="17"/>
      <c r="E245" s="17"/>
    </row>
    <row r="246" spans="1:5" s="16" customFormat="1" ht="12.95" customHeight="1" x14ac:dyDescent="0.2">
      <c r="A246" s="17"/>
      <c r="B246" s="17"/>
      <c r="C246" s="17"/>
      <c r="D246" s="17"/>
      <c r="E246" s="17"/>
    </row>
    <row r="247" spans="1:5" s="16" customFormat="1" ht="12.95" customHeight="1" x14ac:dyDescent="0.2">
      <c r="A247" s="17"/>
      <c r="B247" s="17"/>
      <c r="C247" s="17"/>
      <c r="D247" s="17"/>
      <c r="E247" s="17"/>
    </row>
    <row r="248" spans="1:5" s="16" customFormat="1" ht="12.95" customHeight="1" x14ac:dyDescent="0.2">
      <c r="A248" s="17"/>
      <c r="B248" s="17"/>
      <c r="C248" s="17"/>
      <c r="D248" s="17"/>
      <c r="E248" s="17"/>
    </row>
    <row r="249" spans="1:5" s="16" customFormat="1" ht="12.95" customHeight="1" x14ac:dyDescent="0.2">
      <c r="A249" s="17"/>
      <c r="B249" s="17"/>
      <c r="C249" s="17"/>
      <c r="D249" s="17"/>
      <c r="E249" s="17"/>
    </row>
    <row r="250" spans="1:5" s="16" customFormat="1" ht="12.95" customHeight="1" x14ac:dyDescent="0.2">
      <c r="A250" s="17"/>
      <c r="B250" s="17"/>
      <c r="C250" s="17"/>
      <c r="D250" s="17"/>
      <c r="E250" s="17"/>
    </row>
    <row r="251" spans="1:5" s="16" customFormat="1" ht="12.95" customHeight="1" x14ac:dyDescent="0.2">
      <c r="A251" s="17"/>
      <c r="B251" s="17"/>
      <c r="C251" s="17"/>
      <c r="D251" s="17"/>
      <c r="E251" s="17"/>
    </row>
    <row r="252" spans="1:5" s="16" customFormat="1" ht="12.95" customHeight="1" x14ac:dyDescent="0.2">
      <c r="A252" s="17"/>
      <c r="B252" s="17"/>
      <c r="C252" s="17"/>
      <c r="D252" s="17"/>
      <c r="E252" s="17"/>
    </row>
    <row r="253" spans="1:5" s="16" customFormat="1" ht="12.95" customHeight="1" x14ac:dyDescent="0.2">
      <c r="A253" s="17"/>
      <c r="B253" s="17"/>
      <c r="C253" s="17"/>
      <c r="D253" s="17"/>
      <c r="E253" s="17"/>
    </row>
    <row r="254" spans="1:5" s="16" customFormat="1" ht="12.95" customHeight="1" x14ac:dyDescent="0.2">
      <c r="A254" s="17"/>
      <c r="B254" s="17"/>
      <c r="C254" s="17"/>
      <c r="D254" s="17"/>
      <c r="E254" s="17"/>
    </row>
    <row r="255" spans="1:5" s="16" customFormat="1" ht="12.95" customHeight="1" x14ac:dyDescent="0.2">
      <c r="A255" s="17"/>
      <c r="B255" s="17"/>
      <c r="C255" s="17"/>
      <c r="D255" s="17"/>
      <c r="E255" s="17"/>
    </row>
    <row r="256" spans="1:5" s="16" customFormat="1" ht="12.95" customHeight="1" x14ac:dyDescent="0.2">
      <c r="A256" s="17"/>
      <c r="B256" s="17"/>
      <c r="C256" s="17"/>
      <c r="D256" s="17"/>
      <c r="E256" s="17"/>
    </row>
    <row r="257" spans="1:5" s="16" customFormat="1" ht="12.95" customHeight="1" x14ac:dyDescent="0.2">
      <c r="A257" s="17"/>
      <c r="B257" s="17"/>
      <c r="C257" s="17"/>
      <c r="D257" s="17"/>
      <c r="E257" s="17"/>
    </row>
    <row r="258" spans="1:5" s="16" customFormat="1" ht="12.95" customHeight="1" x14ac:dyDescent="0.2">
      <c r="A258" s="17"/>
      <c r="B258" s="17"/>
      <c r="C258" s="17"/>
      <c r="D258" s="17"/>
      <c r="E258" s="17"/>
    </row>
    <row r="259" spans="1:5" s="16" customFormat="1" ht="12.95" customHeight="1" x14ac:dyDescent="0.2">
      <c r="A259" s="17"/>
      <c r="B259" s="17"/>
      <c r="C259" s="17"/>
      <c r="D259" s="17"/>
      <c r="E259" s="17"/>
    </row>
    <row r="260" spans="1:5" s="16" customFormat="1" ht="12.95" customHeight="1" x14ac:dyDescent="0.2">
      <c r="A260" s="17"/>
      <c r="B260" s="17"/>
      <c r="C260" s="17"/>
      <c r="D260" s="17"/>
      <c r="E260" s="17"/>
    </row>
    <row r="261" spans="1:5" s="16" customFormat="1" ht="12.95" customHeight="1" x14ac:dyDescent="0.2">
      <c r="A261" s="17"/>
      <c r="B261" s="17"/>
      <c r="C261" s="17"/>
      <c r="D261" s="17"/>
      <c r="E261" s="17"/>
    </row>
    <row r="262" spans="1:5" s="16" customFormat="1" ht="12.95" customHeight="1" x14ac:dyDescent="0.2">
      <c r="A262" s="17"/>
      <c r="B262" s="17"/>
      <c r="C262" s="17"/>
      <c r="D262" s="17"/>
      <c r="E262" s="17"/>
    </row>
    <row r="263" spans="1:5" s="16" customFormat="1" ht="12.95" customHeight="1" x14ac:dyDescent="0.2">
      <c r="A263" s="17"/>
      <c r="B263" s="17"/>
      <c r="C263" s="17"/>
      <c r="D263" s="17"/>
      <c r="E263" s="17"/>
    </row>
    <row r="264" spans="1:5" s="16" customFormat="1" ht="12.95" customHeight="1" x14ac:dyDescent="0.2">
      <c r="A264" s="17"/>
      <c r="B264" s="17"/>
      <c r="C264" s="17"/>
      <c r="D264" s="17"/>
      <c r="E264" s="17"/>
    </row>
    <row r="265" spans="1:5" s="16" customFormat="1" ht="12.95" customHeight="1" x14ac:dyDescent="0.2">
      <c r="A265" s="17"/>
      <c r="B265" s="17"/>
      <c r="C265" s="17"/>
      <c r="D265" s="17"/>
      <c r="E265" s="17"/>
    </row>
    <row r="266" spans="1:5" s="16" customFormat="1" ht="12.95" customHeight="1" x14ac:dyDescent="0.2">
      <c r="A266" s="17"/>
      <c r="B266" s="17"/>
      <c r="C266" s="17"/>
      <c r="D266" s="17"/>
      <c r="E266" s="17"/>
    </row>
    <row r="267" spans="1:5" s="16" customFormat="1" ht="12.95" customHeight="1" x14ac:dyDescent="0.2">
      <c r="A267" s="17"/>
      <c r="B267" s="17"/>
      <c r="C267" s="17"/>
      <c r="D267" s="17"/>
      <c r="E267" s="17"/>
    </row>
    <row r="268" spans="1:5" s="16" customFormat="1" ht="12.95" customHeight="1" x14ac:dyDescent="0.2">
      <c r="A268" s="17"/>
      <c r="B268" s="17"/>
      <c r="C268" s="17"/>
      <c r="D268" s="17"/>
      <c r="E268" s="17"/>
    </row>
    <row r="269" spans="1:5" s="16" customFormat="1" ht="12.95" customHeight="1" x14ac:dyDescent="0.2">
      <c r="A269" s="17"/>
      <c r="B269" s="17"/>
      <c r="C269" s="17"/>
      <c r="D269" s="17"/>
      <c r="E269" s="17"/>
    </row>
    <row r="270" spans="1:5" s="16" customFormat="1" ht="12.95" customHeight="1" x14ac:dyDescent="0.2">
      <c r="A270" s="17"/>
      <c r="B270" s="17"/>
      <c r="C270" s="17"/>
      <c r="D270" s="17"/>
      <c r="E270" s="17"/>
    </row>
    <row r="271" spans="1:5" s="16" customFormat="1" ht="12.95" customHeight="1" x14ac:dyDescent="0.2">
      <c r="A271" s="17"/>
      <c r="B271" s="17"/>
      <c r="C271" s="17"/>
      <c r="D271" s="17"/>
      <c r="E271" s="17"/>
    </row>
    <row r="272" spans="1:5" s="16" customFormat="1" ht="12.95" customHeight="1" x14ac:dyDescent="0.2">
      <c r="A272" s="17"/>
      <c r="B272" s="17"/>
      <c r="C272" s="17"/>
      <c r="D272" s="17"/>
      <c r="E272" s="17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2024-01-11T07:49:03Z</dcterms:modified>
</cp:coreProperties>
</file>